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EJO\Downloads\thelucidstem\teach\igcse-0625-scheme-of-work\"/>
    </mc:Choice>
  </mc:AlternateContent>
  <xr:revisionPtr revIDLastSave="0" documentId="13_ncr:1_{9EC60757-590B-4019-B16E-553A7682853C}" xr6:coauthVersionLast="47" xr6:coauthVersionMax="47" xr10:uidLastSave="{00000000-0000-0000-0000-000000000000}"/>
  <bookViews>
    <workbookView xWindow="-98" yWindow="-98" windowWidth="21795" windowHeight="12975" tabRatio="500" xr2:uid="{00000000-000D-0000-FFFF-FFFF00000000}"/>
  </bookViews>
  <sheets>
    <sheet name="Read me" sheetId="1" r:id="rId1"/>
    <sheet name="Scheme of work" sheetId="2" r:id="rId2"/>
    <sheet name="Assessment map" sheetId="3" r:id="rId3"/>
  </sheets>
  <definedNames>
    <definedName name="_xlnm._FilterDatabase" localSheetId="1" hidden="1">'Scheme of work'!$A$2:$N$28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 i="3" l="1"/>
  <c r="C8" i="3"/>
  <c r="C7" i="3"/>
  <c r="C6" i="3"/>
  <c r="C5" i="3"/>
  <c r="C4" i="3"/>
  <c r="F29" i="2"/>
  <c r="C10" i="3" l="1"/>
  <c r="D4" i="3" s="1"/>
  <c r="D5" i="3" l="1"/>
  <c r="D6" i="3"/>
  <c r="D7" i="3"/>
  <c r="D8" i="3"/>
  <c r="D9" i="3"/>
  <c r="D10" i="3"/>
</calcChain>
</file>

<file path=xl/sharedStrings.xml><?xml version="1.0" encoding="utf-8"?>
<sst xmlns="http://schemas.openxmlformats.org/spreadsheetml/2006/main" count="409" uniqueCount="324">
  <si>
    <t>IGCSE Physics 0625: Full-Course Scheme of Work</t>
  </si>
  <si>
    <t>A two-year, visual-first scheme built on cooperative learning and an examiner-first reading of the syllabus.</t>
  </si>
  <si>
    <t>HOW IT WORKS</t>
  </si>
  <si>
    <t>Built around the Cambridge guided-learning guidance of roughly 130 hours. Lesson counts below are editable suggestions, sized from the official topic-time weighting (Motion/forces/energy 26%, Thermal 10%, Waves 18%, Electricity/magnetism 26%, Nuclear 10%, Space 10%). Adjust to your own calendar, set size and ability profile.</t>
  </si>
  <si>
    <t>CORE AND EXTENDED</t>
  </si>
  <si>
    <t>Tier reads Core + Extended throughout, because 0625 Supplement content is spread across every topic area. Extended-only learning intentions are tagged (Ext) inline so a Core-only class can skip them.</t>
  </si>
  <si>
    <t>ASSESSMENT ROUTES</t>
  </si>
  <si>
    <t>Core route: Paper 1 (MCQ) + Paper 3 (theory) + Paper 5 (practical) or Paper 6 (alternative to practical). Extended route: Paper 2 (MCQ) + Paper 4 (theory) + Paper 5 or Paper 6.</t>
  </si>
  <si>
    <t>ORIGINALITY</t>
  </si>
  <si>
    <t>This is original structuring and wording by the author. No Cambridge syllabus text, objectives or published scheme-of-work content is reproduced verbatim.</t>
  </si>
  <si>
    <t>ACTIVE-LEARNING KEY</t>
  </si>
  <si>
    <t>Jigsaw-IV</t>
  </si>
  <si>
    <t>Expert groups each master one sub-topic, then teach home groups; the IV refers to the added accountability and quiz steps. Used where a topic splits cleanly into parts.</t>
  </si>
  <si>
    <t>Numbered Heads Together</t>
  </si>
  <si>
    <t>Group solves together; a random number is called so any member must be ready to explain. Good for calculation steps.</t>
  </si>
  <si>
    <t>Think-Pair-Share</t>
  </si>
  <si>
    <t>Individual think time, then pair, then share to the class. Quick, low-stakes reasoning.</t>
  </si>
  <si>
    <t>Round Robin</t>
  </si>
  <si>
    <t>Each member contributes one item in turn. Good for building lists and comparisons.</t>
  </si>
  <si>
    <t>Structured academic controversy</t>
  </si>
  <si>
    <t>Groups argue one side, then swap, then reach a shared position. For evaluation and debate.</t>
  </si>
  <si>
    <t>Carousel / stations</t>
  </si>
  <si>
    <t>Pairs rotate through physical stations. For skills practice and measurement.</t>
  </si>
  <si>
    <t>Predict-observe-explain</t>
  </si>
  <si>
    <t>Commit to a prediction, observe, then reconcile. For demonstrations.</t>
  </si>
  <si>
    <t>SPACING AND RETRIEVAL BY TOPIC AREA</t>
  </si>
  <si>
    <t>1. Motion, forces and energy (26%)</t>
  </si>
  <si>
    <t>Revisit speed and acceleration when teaching momentum, and again in wave speed. Bring energy stores back during electrical energy and again in nuclear and space. Use a 5-minute retrieval grid at the start of each new unit that pulls one item from each earlier unit in this area.</t>
  </si>
  <si>
    <t>2. Thermal physics (10%)</t>
  </si>
  <si>
    <t>Tie the particle model back to density (Unit 1) and forward to pressure and to gas behaviour. Re-test specific heat capacity calculations alongside electrical energy later, since both are energy bookkeeping.</t>
  </si>
  <si>
    <t>3. Waves (18%)</t>
  </si>
  <si>
    <t>Reuse the wave equation in sound, light and the EM spectrum so it is rehearsed four times. Connect reflection and refraction diagrams to the ray model each time rather than treating them as new.</t>
  </si>
  <si>
    <t>4. Electricity and magnetism (26%)</t>
  </si>
  <si>
    <t>Return to energy stores and power when teaching electrical energy. Interleave circuit-rule retrieval through every later unit. Link the motor effect and induction back to magnetic field patterns from the magnetism unit.</t>
  </si>
  <si>
    <t>5. Nuclear physics (10%)</t>
  </si>
  <si>
    <t>Recall the EM spectrum (gamma) and ionisation from waves. Revisit half-life as a graph-reading skill alongside other exponential-looking decays. Connect nuclear energy back to energy stores.</t>
  </si>
  <si>
    <t>6. Space physics (10%)</t>
  </si>
  <si>
    <t>Pull gravitational field strength back from forces, and the EM spectrum and redshift back from waves. Use stellar spectra to re-test emission and absorption ideas. This area works well as a synthesis of the whole course near the end.</t>
  </si>
  <si>
    <t>IGCSE Physics 0625: Full-Course Scheme of Work  (editable working grid)</t>
  </si>
  <si>
    <t>No</t>
  </si>
  <si>
    <t>Topic area</t>
  </si>
  <si>
    <t>Unit title</t>
  </si>
  <si>
    <t>Year / Term</t>
  </si>
  <si>
    <t>Tier</t>
  </si>
  <si>
    <t>Lessons</t>
  </si>
  <si>
    <t>Learning intentions</t>
  </si>
  <si>
    <t>Key visual / model</t>
  </si>
  <si>
    <t>Cooperative structure</t>
  </si>
  <si>
    <t>Practical (P5/P6)</t>
  </si>
  <si>
    <t>Maths skill</t>
  </si>
  <si>
    <t>Examiner note / misconception</t>
  </si>
  <si>
    <t>Assessment point</t>
  </si>
  <si>
    <t>Resources</t>
  </si>
  <si>
    <t>1. Motion, forces and energy</t>
  </si>
  <si>
    <t>Measuring the physical world</t>
  </si>
  <si>
    <t>Y1 T1</t>
  </si>
  <si>
    <t>Core + Extended</t>
  </si>
  <si>
    <t>I can choose and use rulers, measuring cylinders and clocks, and read scales correctly. I can find density from mass and volume and predict floating or sinking. I can tell scalars from vectors and (Ext) find the resultant of two perpendicular vectors.</t>
  </si>
  <si>
    <t>A single annotated lab bench: each instrument labelled with what it measures, its unit and its smallest division. Density shown as a packed-particle box versus a sparse box.</t>
  </si>
  <si>
    <t>Measurement carousel (stations): pairs rotate through length, time, volume and density stations, then compare readings to expose precision and human error.</t>
  </si>
  <si>
    <t>P5/P6: measure density of a regular and an irregular solid; time multiple pendulum swings to reduce timing error.</t>
  </si>
  <si>
    <t>Units and prefixes, rearranging density = mass / volume, significant figures, averaging repeats.</t>
  </si>
  <si>
    <t>Students lose marks reading between scale divisions and forgetting units. Examiners reward measuring multiples (10 swings, stack of paper) to cut error. Vector resultant by scale drawing must show construction.</t>
  </si>
  <si>
    <t>Diagnostic baseline at unit start; short skills quiz (P1/P2 style) at end; density practical write-up (P5/P6 style).</t>
  </si>
  <si>
    <t>PhET Density; IOP Spark measurement activities; Vernier or simple lab kit; Nearpod for the carousel exit ticket.</t>
  </si>
  <si>
    <t>Describing motion</t>
  </si>
  <si>
    <t>I can define speed, velocity and acceleration and use them in calculations. I can read and sketch distance-time and speed-time graphs. (Ext) I can find acceleration from a gradient and distance from the area under a speed-time graph.</t>
  </si>
  <si>
    <t>Twin-graph poster: the same journey drawn as a distance-time graph and a speed-time graph side by side, with gradient and area called out by hand-drawn arrows.</t>
  </si>
  <si>
    <t>Jigsaw-IV: expert groups master one graph feature each (constant speed, acceleration, deceleration, area = distance), then teach home groups before a combined graph-matching task.</t>
  </si>
  <si>
    <t>P5/P6: ticker-tape or light-gate timing of a trolley down a ramp to build a speed-time graph from real data.</t>
  </si>
  <si>
    <t>Gradient as rate of change, area under a graph, rearranging a = (v - u) / t, unit conversion (km/h to m/s).</t>
  </si>
  <si>
    <t>The classic error is confusing the two graph types: a horizontal line means stationary on distance-time but constant speed on speed-time. Examiners want gradient and area named, not just calculated.</t>
  </si>
  <si>
    <t>Graph-interpretation mini-test (P3/P4 style); peer-marked graph sketch against success criteria.</t>
  </si>
  <si>
    <t>PhET Moving Man; IOP Spark motion graphs; ticker-timer or phone slow-motion; Desmos for live gradient demo.</t>
  </si>
  <si>
    <t>Forces and Newton's laws</t>
  </si>
  <si>
    <t>I can identify forces on an object and find a resultant. I can link resultant force to acceleration and use F = ma. I can describe friction and air resistance, and (Ext) explain terminal velocity using force balance.</t>
  </si>
  <si>
    <t>Free-body diagram ladder: the same falling object drawn at four moments, arrows growing and shrinking until balanced at terminal velocity.</t>
  </si>
  <si>
    <t>Think-Pair-Share on free-body diagrams, then a Jigsaw on Newton's three laws with one law per expert group and a shared real-world example bank.</t>
  </si>
  <si>
    <t>P5/P6: investigate how acceleration depends on force (constant mass) and on mass (constant force) using a trolley and masses.</t>
  </si>
  <si>
    <t>Vector addition along a line, F = ma rearrangement, proportionality reasoning, reading gradients of force against acceleration.</t>
  </si>
  <si>
    <t>Students treat weight and mass as the same and forget that balanced forces give constant velocity, not rest. Examiners penalise unlabelled or missing arrows on free-body diagrams.</t>
  </si>
  <si>
    <t>F = ma calculation set (P3/P4 style); practical analysis with a conclusion linking gradient to mass.</t>
  </si>
  <si>
    <t>PhET Forces and Motion Basics; IOP Spark Newton's laws; trolley and ramp kit; slow-motion video of skydiver.</t>
  </si>
  <si>
    <t>Turning effects, momentum and stability</t>
  </si>
  <si>
    <t>Y1 T2</t>
  </si>
  <si>
    <t>I can calculate a moment and apply the principle of moments to a balanced beam. I can find centre of gravity and judge stability. (Ext) I can use momentum = mass x velocity and apply conservation of momentum in one dimension.</t>
  </si>
  <si>
    <t>A seesaw schematic with clockwise and anticlockwise moments colour-coded, beside a stacked-block stability diagram showing the line of action of weight.</t>
  </si>
  <si>
    <t>Numbered Heads Together on balancing problems so every member must be ready to explain, then a collision card-sort matching before and after momentum scenarios.</t>
  </si>
  <si>
    <t>P5/P6: balance a metre rule with unknown masses to find an unknown weight; topple tests for centre of gravity.</t>
  </si>
  <si>
    <t>Moment = force x distance, solving balance equations, momentum products, conservation as a before-equals-after equation.</t>
  </si>
  <si>
    <t>Pivot distance must be the perpendicular distance to the line of action. In momentum questions, direction (sign) is routinely dropped and costs marks.</t>
  </si>
  <si>
    <t>Principle-of-moments problem set; (Ext) momentum conservation question (P4 style).</t>
  </si>
  <si>
    <t>PhET Balancing Act; IOP Spark moments; metre rule and mass set; collision trolleys for momentum demo.</t>
  </si>
  <si>
    <t>Solids, springs and pressure</t>
  </si>
  <si>
    <t>I can describe how a spring extends under load and use the relationship between load and extension. I can define and calculate pressure. (Ext) I can use the limit of proportionality and calculate pressure changes with depth in a liquid.</t>
  </si>
  <si>
    <t>Load-extension graph with the proportional region and limit marked by hand, paired with a column-of-liquid diagram showing pressure increasing with depth.</t>
  </si>
  <si>
    <t>Pairs-check on Hooke's law calculations, then a Jigsaw splitting pressure in solids, pressure in liquids and atmospheric pressure across expert groups.</t>
  </si>
  <si>
    <t>P5/P6: load a spring and plot extension against force; measure pressure using area and force with foam or sand for visible effect.</t>
  </si>
  <si>
    <t>Direct proportion and gradient (spring constant), p = F / A, p = rho g h (Ext), unit handling (Pa, N, m squared).</t>
  </si>
  <si>
    <t>Extension is the increase in length, not the new length: a frequent slip. Pressure answers often omit the area unit conversion (cm squared to m squared).</t>
  </si>
  <si>
    <t>Hooke's law practical graph and analysis; pressure calculation quiz (P3/P4 style).</t>
  </si>
  <si>
    <t>PhET Hooke's Law; PhET Under Pressure; IOP Spark pressure; spring and slotted masses.</t>
  </si>
  <si>
    <t>Energy stores and conservation</t>
  </si>
  <si>
    <t>I can name energy stores and describe transfers between them. I can apply conservation of energy to simple systems. I can calculate kinetic energy and gravitational potential energy, and (Ext) link work done to energy transferred.</t>
  </si>
  <si>
    <t>Sankey-style flow built up by hand for a pendulum and a roller coaster, showing store-to-store transfer and the unavoidable thermal loss.</t>
  </si>
  <si>
    <t>Jigsaw-IV: expert groups take one store each, build a shared transfer-diagram wall, then a Round Robin to trace energy through everyday devices.</t>
  </si>
  <si>
    <t>P5/P6: drop a ball and relate rebound height to energy transferred; measure GPE to KE on a ramp.</t>
  </si>
  <si>
    <t>KE = half m v squared, GPE = m g h, work = force x distance, substitution with consistent units.</t>
  </si>
  <si>
    <t>The word energy is not a store: examiners want named stores. The squared term in KE is often mishandled. Conservation answers must account for thermal loss, not ignore it.</t>
  </si>
  <si>
    <t>Energy-transfer diagram task; KE and GPE calculation set (P3/P4 style).</t>
  </si>
  <si>
    <t>PhET Energy Skate Park; IOP Spark energy stores; ramp and ball; Sankey diagram template.</t>
  </si>
  <si>
    <t>Power, efficiency and energy resources</t>
  </si>
  <si>
    <t>Y1 T3</t>
  </si>
  <si>
    <t>I can calculate power and efficiency. I can describe how electricity is generated from a range of resources and compare them. (Ext) I can evaluate renewable and non-renewable sources by reliability, scale and environmental impact.</t>
  </si>
  <si>
    <t>A comparison board: each resource as an icon with input store, useful output and a quick efficiency-and-impact rating, drawn as a shared class chart.</t>
  </si>
  <si>
    <t>Structured academic controversy: groups argue for and then against a given resource, then swap, before reaching a reasoned class position.</t>
  </si>
  <si>
    <t>P5/P6: measure power output of a small motor lifting a load; (demonstration) a model wind or solar generator.</t>
  </si>
  <si>
    <t>Power = energy / time and P = work / time, efficiency as a ratio and percentage, large-number handling (kW, MW).</t>
  </si>
  <si>
    <t>Efficiency above 100% signals an error. Resource comparisons need balanced points, not a list of one side. The Sun is the underlying source for most resources: a common discussion gap.</t>
  </si>
  <si>
    <t>Efficiency calculation quiz; structured comparison paragraph marked against a rubric (P3/P4 extended-response style).</t>
  </si>
  <si>
    <t>PhET Energy Forms and Changes; IOP Spark energy resources; National Grid clips; debate role cards.</t>
  </si>
  <si>
    <t>2. Thermal physics</t>
  </si>
  <si>
    <t>The kinetic particle model</t>
  </si>
  <si>
    <t>I can describe the arrangement and motion of particles in solids, liquids and gases. I can explain changes of state with the particle model. (Ext) I can relate gas pressure, volume and temperature using particle motion.</t>
  </si>
  <si>
    <t>Three particle boxes (solid, liquid, gas) animated by hand-drawn motion lines, beside a pressure-versus-volume sketch for a fixed mass of gas.</t>
  </si>
  <si>
    <t>Role-play modelling: students become particles and physically show state changes, then a Jigsaw on melting, boiling and evaporation distinctions.</t>
  </si>
  <si>
    <t>P5/P6: observe Brownian motion (smoke cell or simulation); investigate gas pressure against volume or temperature qualitatively.</t>
  </si>
  <si>
    <t>Proportional reasoning for gas laws (Ext), reading non-linear graphs, temperature scales (Celsius and kelvin idea).</t>
  </si>
  <si>
    <t>Evaporation and boiling are routinely conflated. In gas questions, particles gain speed, not size, when heated. Brownian motion shows that air particles are small and fast.</t>
  </si>
  <si>
    <t>State-change explanation task; (Ext) gas-law reasoning question (P4 style).</t>
  </si>
  <si>
    <t>PhET States of Matter; PhET Gas Properties; IOP Spark kinetic model; smoke-cell apparatus or video.</t>
  </si>
  <si>
    <t>Thermal properties of matter</t>
  </si>
  <si>
    <t>I can describe thermal expansion and its everyday effects. I can use specific heat capacity in calculations. (Ext) I can use specific latent heat and explain temperature plateaus during state change.</t>
  </si>
  <si>
    <t>A heating curve drawn live: temperature against time with flat plateaus at melting and boiling, annotated with where energy goes.</t>
  </si>
  <si>
    <t>Pairs-check on specific heat calculations, then Numbered Heads Together to interpret the heating curve so any student can explain a chosen plateau.</t>
  </si>
  <si>
    <t>P5/P6: measure specific heat capacity of a metal block or water with an electrical heater; cooling-curve data logging.</t>
  </si>
  <si>
    <t>Q = m c (change in temperature), Q = m L (Ext), rearrangement, handling energy units (J, kJ).</t>
  </si>
  <si>
    <t>During a plateau temperature is constant even though heating continues: a key explanation examiners look for. Heat-loss to surroundings should be acknowledged in practical evaluation.</t>
  </si>
  <si>
    <t>Specific heat practical analysis; heating-curve interpretation (P3/P4 style).</t>
  </si>
  <si>
    <t>PhET Energy Forms and Changes; IOP Spark specific heat; immersion heater and block; temperature data logger.</t>
  </si>
  <si>
    <t>Thermal energy transfer</t>
  </si>
  <si>
    <t>I can describe conduction, convection and radiation and give examples of each. I can explain everyday applications such as insulation. (Ext) I can explain conduction via particle and free-electron ideas and compare emitters and absorbers of radiation.</t>
  </si>
  <si>
    <t>One house diagram with three arrows colour-coded for the three transfer types, plus a Leslie-cube sketch comparing surfaces.</t>
  </si>
  <si>
    <t>Jigsaw: expert groups take conduction, convection and radiation, build a shared application wall, then a Round Robin on reducing heat loss in a home.</t>
  </si>
  <si>
    <t>P5/P6: compare cooling of black and shiny cans; convection demonstration with potassium permanganate or smoke.</t>
  </si>
  <si>
    <t>Reading cooling curves, percentage comparisons, qualitative rate reasoning.</t>
  </si>
  <si>
    <t>Radiation needs no medium, unlike conduction and convection: a key discriminator. Students wrongly say cold flows in; it is thermal energy that flows out.</t>
  </si>
  <si>
    <t>Application explanation task; cooling-comparison practical conclusion (P5/P6 style).</t>
  </si>
  <si>
    <t>PhET (energy); IOP Spark thermal transfer; Leslie cube; coloured cans and thermometers.</t>
  </si>
  <si>
    <t>3. Waves</t>
  </si>
  <si>
    <t>Properties of waves</t>
  </si>
  <si>
    <t>Y2 T1</t>
  </si>
  <si>
    <t>I can describe transverse and longitudinal waves and label amplitude, wavelength and frequency. I can use the wave equation. (Ext) I can describe reflection, refraction and diffraction at a basic level using wavefronts.</t>
  </si>
  <si>
    <t>A labelled wave drawn once and reused: amplitude and wavelength on a transverse wave, with a slinky photo for longitudinal compression and rarefaction.</t>
  </si>
  <si>
    <t>Jigsaw-IV on the four wave behaviours (reflection, refraction, diffraction, the wave equation), each expert group producing a wavefront diagram for the shared bank.</t>
  </si>
  <si>
    <t>P5/P6: ripple tank investigation of reflection, refraction and diffraction; slinky for wave types.</t>
  </si>
  <si>
    <t>v = f (lambda), rearrangement, unit handling (Hz, m, m/s), reading wavefront spacing.</t>
  </si>
  <si>
    <t>Frequency is set by the source and does not change on refraction: speed and wavelength change. Diffraction is most noticeable when the gap is similar to the wavelength.</t>
  </si>
  <si>
    <t>Wave-equation calculation set; wavefront-diagram task (P3/P4 style).</t>
  </si>
  <si>
    <t>PhET Wave on a String; PhET Waves Intro; IOP Spark waves; ripple tank; slinky.</t>
  </si>
  <si>
    <t>Sound</t>
  </si>
  <si>
    <t>I can describe sound as a longitudinal wave and link pitch to frequency and loudness to amplitude. I can describe how to measure the speed of sound. (Ext) I can explain echoes and basic ultrasound uses.</t>
  </si>
  <si>
    <t>A compression-rarefaction strip aligned under an oscilloscope trace so pitch and loudness map onto frequency and amplitude visually.</t>
  </si>
  <si>
    <t>Think-Pair-Share interpreting oscilloscope traces, then a card-sort matching sounds to traces in small groups.</t>
  </si>
  <si>
    <t>P5/P6: measure the speed of sound by echo timing or with two microphones; tuning-fork and oscilloscope demonstration.</t>
  </si>
  <si>
    <t>Speed = distance / time (with the there-and-back factor for echoes), reading trace scales, v = f (lambda) reused.</t>
  </si>
  <si>
    <t>For echoes the sound travels twice the distance: forgetting the factor of two is the standard error. Sound cannot travel through a vacuum.</t>
  </si>
  <si>
    <t>Speed-of-sound practical analysis; trace-interpretation quiz (P3/P4 style).</t>
  </si>
  <si>
    <t>PhET Sound (legacy); IOP Spark sound; oscilloscope and signal generator; microphones and timer.</t>
  </si>
  <si>
    <t>Light: reflection</t>
  </si>
  <si>
    <t>I can use the law of reflection and construct ray diagrams for plane mirrors. I can describe the image formed by a plane mirror. (Ext) I can locate the image using the equal-distance rule and explain it as virtual.</t>
  </si>
  <si>
    <t>A precise plane-mirror ray diagram: incident and reflected rays, normal as a dashed line, angles measured from the normal, image dotted behind the mirror.</t>
  </si>
  <si>
    <t>Pairs construct and peer-check ray diagrams against a success-criteria checklist, then a gallery walk to spot errors.</t>
  </si>
  <si>
    <t>P5/P6: trace rays with a ray box and plane mirror to verify the law of reflection.</t>
  </si>
  <si>
    <t>Angle measurement from the normal, geometry of equal angles, scale drawing accuracy.</t>
  </si>
  <si>
    <t>Angles are always measured from the normal, never the surface: the most penalised slip. Mirror images are virtual, upright and laterally inverted.</t>
  </si>
  <si>
    <t>Ray-diagram construction task marked against criteria; reflection quiz (P3/P4 style).</t>
  </si>
  <si>
    <t>PhET Bending Light; IOP Spark light; ray box and mirrors; protractor and ruler.</t>
  </si>
  <si>
    <t>Light: refraction and lenses</t>
  </si>
  <si>
    <t>I can describe refraction and draw rays bending at boundaries. I can describe total internal reflection and its uses. (Ext) I can use the refractive index relationship and critical-angle ideas, and describe images from a converging lens.</t>
  </si>
  <si>
    <t>A boundary diagram pair: ray bending toward and away from the normal, beside a converging-lens ray diagram with the principal focus marked by hand.</t>
  </si>
  <si>
    <t>Jigsaw on refraction, total internal reflection (with fibre-optic and prism uses) and converging lenses, each group adding a worked ray diagram.</t>
  </si>
  <si>
    <t>P5/P6: measure refraction through a glass block and find the refractive index; locate images with a converging lens and screen.</t>
  </si>
  <si>
    <t>n = sin i / sin r (Ext), critical-angle relationship (Ext), scale ray diagrams, gradient of sin i against sin r.</t>
  </si>
  <si>
    <t>Light slows and bends toward the normal entering glass; the reverse on leaving. Total internal reflection needs the angle above the critical angle and the denser-to-less-dense direction.</t>
  </si>
  <si>
    <t>Refractive-index practical graph; lens ray-diagram task (P3/P4 style).</t>
  </si>
  <si>
    <t>PhET Bending Light; PhET Geometric Optics; IOP Spark refraction; glass block, lens and screen.</t>
  </si>
  <si>
    <t>The electromagnetic spectrum</t>
  </si>
  <si>
    <t>I can order the EM spectrum by wavelength and frequency and state that all travel at the same speed in a vacuum. I can give a use and a hazard for each region. (Ext) I can link region to energy and explain selected detailed uses.</t>
  </si>
  <si>
    <t>A single spectrum strip drawn long across the wall, region by region, with a use icon above and a hazard icon below each band.</t>
  </si>
  <si>
    <t>Jigsaw-IV: seven expert groups, one region each, build the shared spectrum wall, then a Round Robin quiz on uses and hazards.</t>
  </si>
  <si>
    <t>P6-style: research and present detection methods; infrared and ultraviolet demonstration where equipment allows.</t>
  </si>
  <si>
    <t>Ordering by magnitude, v = f (lambda) reused, powers of ten across the spectrum.</t>
  </si>
  <si>
    <t>All EM waves share the same speed in a vacuum: a frequent slip is thinking gamma travels fastest. Match each use to the correct region and give a real hazard, not a vague one.</t>
  </si>
  <si>
    <t>Spectrum-ordering and uses quiz (P1/P2 style); short region presentation.</t>
  </si>
  <si>
    <t>PhET (waves); IOP Spark EM spectrum; spectrum wall template; infrared camera if available.</t>
  </si>
  <si>
    <t>4. Electricity and magnetism</t>
  </si>
  <si>
    <t>Magnetism and magnetic fields</t>
  </si>
  <si>
    <t>I can describe magnetic poles, attraction and repulsion, and plot field patterns. I can distinguish magnetic and non-magnetic materials and induced magnetism. (Ext) I can describe the field of a solenoid and how to make and use electromagnets.</t>
  </si>
  <si>
    <t>Field-line plots drawn from plotting-compass data: a single bar magnet, two like poles and two unlike poles, then a solenoid field added.</t>
  </si>
  <si>
    <t>Pairs map field patterns with plotting compasses and combine into a class field-line gallery; Think-Pair-Share on hard versus soft magnetic materials.</t>
  </si>
  <si>
    <t>P5/P6: plot the field of a bar magnet with compasses or iron filings; build and test an electromagnet, varying turns and current.</t>
  </si>
  <si>
    <t>Qualitative relationships (more turns gives stronger field), tallying and comparing, simple proportional reasoning.</t>
  </si>
  <si>
    <t>Field lines run from north to south outside the magnet and never cross. Steel retains magnetism (hard), iron does not (soft): the key permanent-versus-temporary distinction.</t>
  </si>
  <si>
    <t>Field-pattern drawing task; electromagnet investigation conclusion (P5/P6 style).</t>
  </si>
  <si>
    <t>PhET Magnets and Electromagnets; IOP Spark magnetism; plotting compasses, iron filings, coils and cells.</t>
  </si>
  <si>
    <t>Static electricity</t>
  </si>
  <si>
    <t>Y2 T2</t>
  </si>
  <si>
    <t>I can explain charging by friction in terms of electron transfer. I can describe attraction and repulsion of charges and field patterns. (Ext) I can explain everyday hazards and uses and link field to force.</t>
  </si>
  <si>
    <t>An electron-transfer cartoon (rod and cloth) showing where electrons go, beside field lines around a point charge and between plates.</t>
  </si>
  <si>
    <t>Think-Pair-Share predicting charge outcomes, then a Numbered Heads Together on explaining hazards (fuelling, lightning) and uses (inkjet, spray painting).</t>
  </si>
  <si>
    <t>P6-style: charge rods and test attraction and repulsion; gold-leaf electroscope demonstration.</t>
  </si>
  <si>
    <t>Conservation of charge bookkeeping, qualitative field-strength reasoning, direction of field lines.</t>
  </si>
  <si>
    <t>Only electrons move, never protons: positive charge is electron deficiency. Like charges repel; unlike attract; a charged object also attracts neutral objects by induction.</t>
  </si>
  <si>
    <t>Electron-transfer explanation task; charge-interaction quiz (P3/P4 style).</t>
  </si>
  <si>
    <t>PhET Balloons and Static Electricity; IOP Spark electrostatics; polythene and acetate rods, electroscope.</t>
  </si>
  <si>
    <t>Electric current, p.d. and resistance</t>
  </si>
  <si>
    <t>I can define current, potential difference and resistance and use V = I R. I can describe how to measure them with ammeters and voltmeters. (Ext) I can interpret current-voltage characteristics for a resistor, lamp and diode, and find resistance from a graph.</t>
  </si>
  <si>
    <t>A water-circuit analogy poster (pump, pipes, narrow section) mapped cell-by-cell onto the electric circuit, plus three I-V characteristic sketches.</t>
  </si>
  <si>
    <t>Jigsaw-IV: expert groups master current, p.d., resistance and the I-V graphs, then build a combined circuit reference card for home groups.</t>
  </si>
  <si>
    <t>P5/P6: measure the resistance of a wire and how it varies with length; obtain I-V characteristics for a lamp and a resistor.</t>
  </si>
  <si>
    <t>V = I R rearrangement, gradient and reciprocal-gradient as resistance, plotting and line of best fit.</t>
  </si>
  <si>
    <t>Ammeters go in series, voltmeters in parallel: a routinely lost mark. A filament lamp curve is non-linear because resistance rises with temperature.</t>
  </si>
  <si>
    <t>Resistance practical graph and analysis; V = I R problem set (P3/P4 style).</t>
  </si>
  <si>
    <t>PhET Circuit Construction Kit (DC); IOP Spark resistance; ammeters, voltmeters, resistance wire, rheostat.</t>
  </si>
  <si>
    <t>Electrical circuits</t>
  </si>
  <si>
    <t>I can draw and interpret circuit diagrams with standard symbols. I can apply current and voltage rules in series and parallel circuits. (Ext) I can calculate combined resistance and use potential dividers and input devices (LDR, thermistor).</t>
  </si>
  <si>
    <t>Twin circuit diagrams (series and parallel) with current and voltage values labelled at every point so the rules are read off visually.</t>
  </si>
  <si>
    <t>Pairs build then predict-and-test circuits, followed by Numbered Heads Together on combined-resistance problems so each member can present a step.</t>
  </si>
  <si>
    <t>P5/P6: verify current and voltage rules in series and parallel; investigate an LDR or thermistor potential divider.</t>
  </si>
  <si>
    <t>Series and parallel resistance combination (Ext), current and voltage conservation, ratio reasoning in potential dividers.</t>
  </si>
  <si>
    <t>Current splits in parallel but stays the same in series; voltage shares across series components. Combined parallel resistance is always less than the smallest single resistor: a useful check.</t>
  </si>
  <si>
    <t>Circuit-rule problem set; potential-divider investigation (P5/P6 style).</t>
  </si>
  <si>
    <t>PhET Circuit Construction Kit (DC); IOP Spark circuits; component kit, LDR and thermistor.</t>
  </si>
  <si>
    <t>Electrical energy, power and safety</t>
  </si>
  <si>
    <t>I can use P = I V and calculate electrical energy and cost. I can describe household wiring, the role of fuses, switches and earthing. (Ext) I can explain double insulation and choose a correct fuse rating.</t>
  </si>
  <si>
    <t>A labelled three-pin plug and a house ring-main schematic, colour-coded live, neutral and earth, with the fuse shown in the live wire.</t>
  </si>
  <si>
    <t>Structured academic controversy on a safety scenario, then a Round Robin to calculate running cost of household devices.</t>
  </si>
  <si>
    <t>P6-style: inspect a wired plug and identify faults; power measurement of a small device.</t>
  </si>
  <si>
    <t>P = I V and energy = power x time, kilowatt-hour cost, fuse-rating selection from current.</t>
  </si>
  <si>
    <t>The fuse and switch go in the live wire: placing them in neutral is a common error. Earthing protects against a live metal case; double insulation removes the need for an earth.</t>
  </si>
  <si>
    <t>Power and cost calculation set; wiring-and-safety explanation (P3/P4 style).</t>
  </si>
  <si>
    <t>IOP Spark mains electricity; PhET (energy); wired-plug model; appliance rating plates.</t>
  </si>
  <si>
    <t>The magnetic effect of a current</t>
  </si>
  <si>
    <t>Y2 T3</t>
  </si>
  <si>
    <t>I can describe the magnetic field around a current-carrying wire and coil. I can describe the force on a current in a magnetic field. (Ext) I can predict force direction with the left-hand rule and explain the d.c. motor.</t>
  </si>
  <si>
    <t>Right-hand grip for the field around a wire, then Fleming's left-hand rule drawn as a labelled hand, then a simple motor exploded into its parts.</t>
  </si>
  <si>
    <t>Kinesthetic modelling of Fleming's left-hand rule in pairs, then a Jigsaw assembling the motor story (field, current, force, split-ring) from expert parts.</t>
  </si>
  <si>
    <t>P5/P6: catapult-field demonstration with a current-carrying wire; build and run a simple d.c. motor.</t>
  </si>
  <si>
    <t>Direction reasoning (mutually perpendicular vectors), qualitative force dependence on current and field.</t>
  </si>
  <si>
    <t>Field, current and force are mutually perpendicular; mixing up the left-hand rule fingers is the standard slip. The split-ring commutator reverses current every half turn to keep rotation in one direction.</t>
  </si>
  <si>
    <t>Force-direction task; motor-explanation question (P3/P4 style).</t>
  </si>
  <si>
    <t>PhET Magnets and Electromagnets; IOP Spark motor effect; motor kit, magnets, low-voltage supply.</t>
  </si>
  <si>
    <t>Electromagnetic induction</t>
  </si>
  <si>
    <t>I can describe how a changing magnetic field induces an e.m.f. I can describe a simple a.c. generator. (Ext) I can state the factors affecting induced e.m.f., explain that it opposes the change, and use the transformer turns relationship.</t>
  </si>
  <si>
    <t>A magnet-into-coil sequence with the induced current arrow reversing as the magnet enters and leaves, beside a labelled transformer with primary and secondary turns.</t>
  </si>
  <si>
    <t>Predict-observe-explain in pairs for magnet-and-coil cases, then Numbered Heads Together on transformer turns-ratio problems.</t>
  </si>
  <si>
    <t>P5/P6: induce a current by moving a magnet through a coil and vary speed and turns; transformer turns demonstration.</t>
  </si>
  <si>
    <t>Transformer ratio Vp/Vs = Np/Ns (Ext), proportional reasoning, rearrangement, reading a.c. waveforms.</t>
  </si>
  <si>
    <t>An induced e.m.f. needs a changing field, not just a field: a stationary magnet gives nothing. Direction opposes the change that causes it (Lenz idea). Transformers work on a.c., not d.c.</t>
  </si>
  <si>
    <t>Induction explanation task; transformer-ratio problem set (P4 style).</t>
  </si>
  <si>
    <t>PhET Faraday's Law; PhET Generator; IOP Spark induction; coil, magnet, galvanometer, demountable transformer.</t>
  </si>
  <si>
    <t>5. Nuclear physics</t>
  </si>
  <si>
    <t>The nuclear atom</t>
  </si>
  <si>
    <t>I can describe the nuclear model of the atom and use proton and nucleon numbers. I can define isotopes. (Ext) I can interpret nuclide notation in equations and outline the evidence for a small dense nucleus.</t>
  </si>
  <si>
    <t>A nuclide-notation key drawn large (proton number, nucleon number, symbol) with isotopes shown as same-element atoms differing only in neutrons.</t>
  </si>
  <si>
    <t>Pairs build isotopes from particle counters, then a Jigsaw splitting the scattering evidence, the model and isotope notation across expert groups.</t>
  </si>
  <si>
    <t>P6-style: model the scattering evidence with a hidden-shape ramp activity; isotope-building card task.</t>
  </si>
  <si>
    <t>Reading and balancing proton and nucleon numbers, counting neutrons (nucleon minus proton number).</t>
  </si>
  <si>
    <t>Isotopes differ in neutron number, so same proton number, different nucleon number. In nuclide notation the top number is nucleons (protons plus neutrons), not neutrons alone: a frequent confusion.</t>
  </si>
  <si>
    <t>Nuclide-notation task; isotope-definition quiz (P3/P4 style).</t>
  </si>
  <si>
    <t>PhET Rutherford Scattering; PhET Build an Atom; IOP Spark nuclear; isotope cards.</t>
  </si>
  <si>
    <t>Radioactivity</t>
  </si>
  <si>
    <t>I can describe alpha, beta and gamma radiation and their properties. I can describe detection, background radiation, safety and uses. (Ext) I can write decay equations and use half-life to solve problems from a decay graph.</t>
  </si>
  <si>
    <t>A penetration chart (paper, aluminium, lead) drawn as three stopping layers, beside a hand-sketched decay curve with successive half-lives marked.</t>
  </si>
  <si>
    <t>Jigsaw-IV: expert groups take alpha, beta, gamma and half-life, build a shared properties table, then a Round Robin on safety and uses.</t>
  </si>
  <si>
    <t>P6-style: dice or coin decay simulation to build a half-life curve; (where licensed and demonstrated by staff) absorption of radiation by materials.</t>
  </si>
  <si>
    <t>Half-life from a decay graph, repeated halving, balancing mass and charge in decay equations (Ext).</t>
  </si>
  <si>
    <t>Alpha is most ionising but least penetrating; gamma the reverse: this trade-off is heavily tested. Half-life is the time for activity to halve, independent of starting amount. Decay is random.</t>
  </si>
  <si>
    <t>Half-life graph problem set; decay-equation task (P4 style); safety and uses extended response.</t>
  </si>
  <si>
    <t>IOP Spark radioactivity; PhET (alpha decay, beta decay legacy); dice for decay simulation; background-count data.</t>
  </si>
  <si>
    <t>6. Space physics</t>
  </si>
  <si>
    <t>The Earth and the Solar System</t>
  </si>
  <si>
    <t>I can explain day, night and the seasons and the apparent motion of the Sun. I can describe the Solar System and orbital motion. (Ext) I can relate orbital speed to radius and period and link gravity to orbits.</t>
  </si>
  <si>
    <t>A scaled orbit diagram (not to scale, labelled as such) with the gravitational pull arrow toward the Sun, beside a tilt diagram explaining seasons.</t>
  </si>
  <si>
    <t>Round Robin ordering planets and properties, then a Jigsaw on what keeps a planet, moon or comet in orbit.</t>
  </si>
  <si>
    <t>P6-style: model orbits and analyse given orbital data (period and radius); shadow-stick day-length investigation.</t>
  </si>
  <si>
    <t>Orbital speed = circumference / period, v = (2 pi r) / T (Ext), ratio reasoning across planets, unit prefixes for distance.</t>
  </si>
  <si>
    <t>Seasons come from axial tilt, not distance from the Sun: the most common misconception. Gravitational field strength falls with distance, so outer planets orbit more slowly.</t>
  </si>
  <si>
    <t>Orbital-data calculation set; seasons-explanation task (P3/P4 style).</t>
  </si>
  <si>
    <t>PhET Gravity and Orbits; IOP Spark earth in space; orbit-data table; shadow-stick or app.</t>
  </si>
  <si>
    <t>Stars and the Universe</t>
  </si>
  <si>
    <t>I can describe the Sun as a star and the life cycle of stars. I can describe galaxies and the scale of the Universe. (Ext) I can explain redshift as evidence for an expanding Universe and outline the Big Bang and Hubble idea.</t>
  </si>
  <si>
    <t>A star life-cycle flow drawn as branching paths (low mass versus high mass), beside a redshift strip showing spectral lines shifted toward red.</t>
  </si>
  <si>
    <t>Jigsaw on the stellar life cycle stages, then structured academic controversy weighing evidence for the expanding Universe.</t>
  </si>
  <si>
    <t>P6-style: interpret given spectra for redshift; analyse a recession-speed against distance data set (Hubble idea).</t>
  </si>
  <si>
    <t>Reading shifted spectra, gradient of speed against distance (Hubble idea, Ext), very large and very small powers of ten.</t>
  </si>
  <si>
    <t>Redshift means lines shift toward longer (red) wavelengths as galaxies recede; greater shift means greater speed and distance. A star is in equilibrium between gravity inward and radiation pressure outward.</t>
  </si>
  <si>
    <t>Synthesis assessment drawing on waves and forces; end-of-course mock papers (P1 to P6 mix).</t>
  </si>
  <si>
    <t>IOP Spark stars and cosmology; spectra images; Hubble-style data set; planetarium clips.</t>
  </si>
  <si>
    <t>Total lessons</t>
  </si>
  <si>
    <t>Assessment map and time allocation</t>
  </si>
  <si>
    <t>Lessons per area are summed live from the Scheme of work sheet; % of course is calculated. Cambridge guidance is shown for comparison.</t>
  </si>
  <si>
    <t>#</t>
  </si>
  <si>
    <t>% of course</t>
  </si>
  <si>
    <t>Cambridge %</t>
  </si>
  <si>
    <t>Core papers</t>
  </si>
  <si>
    <t>Extended papers</t>
  </si>
  <si>
    <t>Practical</t>
  </si>
  <si>
    <t>Motion, forces and energy</t>
  </si>
  <si>
    <t>26%</t>
  </si>
  <si>
    <t>P1 (MCQ), P3 (theory), P5 or P6</t>
  </si>
  <si>
    <t>P2 (MCQ), P4 (theory), P5 or P6</t>
  </si>
  <si>
    <t>Yes</t>
  </si>
  <si>
    <t>Thermal physics</t>
  </si>
  <si>
    <t>10%</t>
  </si>
  <si>
    <t>Waves</t>
  </si>
  <si>
    <t>18%</t>
  </si>
  <si>
    <t>Electricity and magnetism</t>
  </si>
  <si>
    <t>Nuclear physics</t>
  </si>
  <si>
    <t>Space physics</t>
  </si>
  <si>
    <t>Total</t>
  </si>
  <si>
    <t>Note: lesson counts are content time only. Add your own revision, mock and feedback cycles on top (the scheme front-loads content in Years 1 and 2, leaving the final term for synthesis and mocks).</t>
  </si>
  <si>
    <t>TheLucidSTEM  /  thelucidstem.com/teach  /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</si>
</sst>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
    </font>
    <font>
      <b/>
      <sz val="16"/>
      <color rgb="FF2D5F3F"/>
      <name val="Arial"/>
      <charset val="1"/>
    </font>
    <font>
      <i/>
      <sz val="11"/>
      <color rgb="FF4A4A5E"/>
      <name val="Arial"/>
      <charset val="1"/>
    </font>
    <font>
      <sz val="9"/>
      <color rgb="FF4A4A5E"/>
      <name val="Arial"/>
      <charset val="1"/>
    </font>
    <font>
      <b/>
      <sz val="10"/>
      <color rgb="FFB85C38"/>
      <name val="Arial"/>
      <charset val="1"/>
    </font>
    <font>
      <sz val="10"/>
      <color rgb="FF1A1A2E"/>
      <name val="Arial"/>
      <charset val="1"/>
    </font>
    <font>
      <b/>
      <sz val="11"/>
      <color rgb="FF2D5F3F"/>
      <name val="Arial"/>
      <charset val="1"/>
    </font>
    <font>
      <b/>
      <sz val="10"/>
      <color rgb="FF1A1A2E"/>
      <name val="Arial"/>
      <charset val="1"/>
    </font>
    <font>
      <sz val="10"/>
      <color rgb="FF4A4A5E"/>
      <name val="Arial"/>
      <charset val="1"/>
    </font>
    <font>
      <b/>
      <sz val="13"/>
      <color rgb="FFFAF7F2"/>
      <name val="Arial"/>
      <charset val="1"/>
    </font>
    <font>
      <b/>
      <sz val="10"/>
      <color rgb="FFFAF7F2"/>
      <name val="Arial"/>
      <charset val="1"/>
    </font>
    <font>
      <b/>
      <sz val="10"/>
      <color rgb="FF2D5F3F"/>
      <name val="Arial"/>
      <charset val="1"/>
    </font>
    <font>
      <sz val="9"/>
      <color rgb="FF1A1A2E"/>
      <name val="Arial"/>
      <charset val="1"/>
    </font>
    <font>
      <i/>
      <sz val="9"/>
      <color rgb="FF4A4A5E"/>
      <name val="Arial"/>
      <charset val="1"/>
    </font>
  </fonts>
  <fills count="11">
    <fill>
      <patternFill patternType="none"/>
    </fill>
    <fill>
      <patternFill patternType="gray125"/>
    </fill>
    <fill>
      <patternFill patternType="solid">
        <fgColor rgb="FFF2EDE3"/>
        <bgColor rgb="FFF3ECE2"/>
      </patternFill>
    </fill>
    <fill>
      <patternFill patternType="solid">
        <fgColor rgb="FFEAF0EC"/>
        <bgColor rgb="FFEAF0EF"/>
      </patternFill>
    </fill>
    <fill>
      <patternFill patternType="solid">
        <fgColor rgb="FFF3ECE2"/>
        <bgColor rgb="FFF2EDE3"/>
      </patternFill>
    </fill>
    <fill>
      <patternFill patternType="solid">
        <fgColor rgb="FFEAEFF3"/>
        <bgColor rgb="FFEAF0EF"/>
      </patternFill>
    </fill>
    <fill>
      <patternFill patternType="solid">
        <fgColor rgb="FFF2EAE6"/>
        <bgColor rgb="FFF3ECE2"/>
      </patternFill>
    </fill>
    <fill>
      <patternFill patternType="solid">
        <fgColor rgb="FFEFEAF0"/>
        <bgColor rgb="FFF2EAE6"/>
      </patternFill>
    </fill>
    <fill>
      <patternFill patternType="solid">
        <fgColor rgb="FFEAF0EF"/>
        <bgColor rgb="FFEAF0EC"/>
      </patternFill>
    </fill>
    <fill>
      <patternFill patternType="solid">
        <fgColor rgb="FF2D5F3F"/>
        <bgColor rgb="FF4A4A5E"/>
      </patternFill>
    </fill>
    <fill>
      <patternFill patternType="solid">
        <fgColor rgb="FFC8A35B"/>
        <bgColor rgb="FFFF8080"/>
      </patternFill>
    </fill>
  </fills>
  <borders count="2">
    <border>
      <left/>
      <right/>
      <top/>
      <bottom/>
      <diagonal/>
    </border>
    <border>
      <left style="thin">
        <color rgb="FFE5DDD0"/>
      </left>
      <right style="thin">
        <color rgb="FFE5DDD0"/>
      </right>
      <top style="thin">
        <color rgb="FFE5DDD0"/>
      </top>
      <bottom style="thin">
        <color rgb="FFE5DDD0"/>
      </bottom>
      <diagonal/>
    </border>
  </borders>
  <cellStyleXfs count="1">
    <xf numFmtId="0" fontId="0" fillId="0" borderId="0"/>
  </cellStyleXfs>
  <cellXfs count="76">
    <xf numFmtId="0" fontId="0" fillId="0" borderId="0" xfId="0"/>
    <xf numFmtId="0" fontId="13" fillId="0" borderId="0" xfId="0" applyFont="1" applyAlignment="1">
      <alignment horizontal="left" vertical="top" wrapText="1"/>
    </xf>
    <xf numFmtId="0" fontId="9" fillId="9" borderId="0" xfId="0" applyFont="1" applyFill="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0" fillId="9" borderId="1" xfId="0" applyFont="1" applyFill="1" applyBorder="1" applyAlignment="1">
      <alignment horizontal="center" vertical="top" wrapText="1"/>
    </xf>
    <xf numFmtId="0" fontId="11"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0" fontId="12" fillId="3"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12" fillId="5" borderId="1" xfId="0" applyFont="1" applyFill="1" applyBorder="1" applyAlignment="1">
      <alignment horizontal="left" vertical="top" wrapText="1"/>
    </xf>
    <xf numFmtId="0" fontId="11"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12" fillId="6" borderId="1" xfId="0" applyFont="1" applyFill="1" applyBorder="1" applyAlignment="1">
      <alignment horizontal="left" vertical="top" wrapText="1"/>
    </xf>
    <xf numFmtId="0" fontId="11" fillId="7" borderId="1" xfId="0" applyFont="1" applyFill="1" applyBorder="1" applyAlignment="1">
      <alignment horizontal="center" vertical="top" wrapText="1"/>
    </xf>
    <xf numFmtId="0" fontId="3" fillId="7" borderId="1" xfId="0" applyFont="1" applyFill="1" applyBorder="1" applyAlignment="1">
      <alignment horizontal="left" vertical="top" wrapText="1"/>
    </xf>
    <xf numFmtId="0" fontId="3" fillId="7"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12" fillId="7" borderId="1" xfId="0" applyFont="1" applyFill="1" applyBorder="1" applyAlignment="1">
      <alignment horizontal="left" vertical="top" wrapText="1"/>
    </xf>
    <xf numFmtId="0" fontId="11" fillId="8" borderId="1" xfId="0" applyFont="1" applyFill="1" applyBorder="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12" fillId="8"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right" vertical="top" wrapText="1"/>
    </xf>
    <xf numFmtId="0" fontId="7" fillId="10"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5" fillId="4" borderId="1" xfId="0" applyFont="1" applyFill="1" applyBorder="1" applyAlignment="1">
      <alignment horizontal="left" vertical="top" wrapText="1"/>
    </xf>
    <xf numFmtId="164" fontId="5"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0" fontId="5" fillId="5" borderId="1" xfId="0" applyFont="1" applyFill="1" applyBorder="1" applyAlignment="1">
      <alignment horizontal="left" vertical="top" wrapText="1"/>
    </xf>
    <xf numFmtId="164" fontId="5" fillId="5" borderId="1" xfId="0" applyNumberFormat="1" applyFont="1" applyFill="1" applyBorder="1" applyAlignment="1">
      <alignment horizontal="center" vertical="top" wrapText="1"/>
    </xf>
    <xf numFmtId="0" fontId="8" fillId="5" borderId="1" xfId="0" applyFont="1" applyFill="1" applyBorder="1" applyAlignment="1">
      <alignment horizontal="center" vertical="top" wrapText="1"/>
    </xf>
    <xf numFmtId="0" fontId="5" fillId="6" borderId="1" xfId="0" applyFont="1" applyFill="1" applyBorder="1" applyAlignment="1">
      <alignment horizontal="left" vertical="top" wrapText="1"/>
    </xf>
    <xf numFmtId="164" fontId="5" fillId="6" borderId="1"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0" fontId="5" fillId="7" borderId="1" xfId="0" applyFont="1" applyFill="1" applyBorder="1" applyAlignment="1">
      <alignment horizontal="left" vertical="top" wrapText="1"/>
    </xf>
    <xf numFmtId="164" fontId="5" fillId="7" borderId="1" xfId="0" applyNumberFormat="1" applyFont="1" applyFill="1" applyBorder="1" applyAlignment="1">
      <alignment horizontal="center" vertical="top" wrapText="1"/>
    </xf>
    <xf numFmtId="0" fontId="8" fillId="7" borderId="1" xfId="0" applyFont="1" applyFill="1" applyBorder="1" applyAlignment="1">
      <alignment horizontal="center" vertical="top" wrapText="1"/>
    </xf>
    <xf numFmtId="0" fontId="5" fillId="8" borderId="1" xfId="0" applyFont="1" applyFill="1" applyBorder="1" applyAlignment="1">
      <alignment horizontal="left" vertical="top" wrapText="1"/>
    </xf>
    <xf numFmtId="164" fontId="5" fillId="8" borderId="1" xfId="0" applyNumberFormat="1" applyFont="1" applyFill="1" applyBorder="1" applyAlignment="1">
      <alignment horizontal="center" vertical="top" wrapText="1"/>
    </xf>
    <xf numFmtId="0" fontId="8" fillId="8" borderId="1" xfId="0" applyFont="1" applyFill="1" applyBorder="1" applyAlignment="1">
      <alignment horizontal="center" vertical="top" wrapText="1"/>
    </xf>
    <xf numFmtId="164" fontId="7" fillId="10" borderId="1"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indexedColors>
      <rgbColor rgb="FF000000"/>
      <rgbColor rgb="FFFAF7F2"/>
      <rgbColor rgb="FFFF0000"/>
      <rgbColor rgb="FF00FF00"/>
      <rgbColor rgb="FF0000FF"/>
      <rgbColor rgb="FFFFFF00"/>
      <rgbColor rgb="FFFF00FF"/>
      <rgbColor rgb="FF00FFFF"/>
      <rgbColor rgb="FF800000"/>
      <rgbColor rgb="FF008000"/>
      <rgbColor rgb="FF000080"/>
      <rgbColor rgb="FF808000"/>
      <rgbColor rgb="FF800080"/>
      <rgbColor rgb="FF008080"/>
      <rgbColor rgb="FFEFEAF0"/>
      <rgbColor rgb="FF808080"/>
      <rgbColor rgb="FF9999FF"/>
      <rgbColor rgb="FFB85C38"/>
      <rgbColor rgb="FFF2EDE3"/>
      <rgbColor rgb="FFEAF0EF"/>
      <rgbColor rgb="FF660066"/>
      <rgbColor rgb="FFFF8080"/>
      <rgbColor rgb="FF0066CC"/>
      <rgbColor rgb="FFE5DDD0"/>
      <rgbColor rgb="FF000080"/>
      <rgbColor rgb="FFFF00FF"/>
      <rgbColor rgb="FFFFFF00"/>
      <rgbColor rgb="FF00FFFF"/>
      <rgbColor rgb="FF800080"/>
      <rgbColor rgb="FF800000"/>
      <rgbColor rgb="FF008080"/>
      <rgbColor rgb="FF0000FF"/>
      <rgbColor rgb="FF00CCFF"/>
      <rgbColor rgb="FFEAEFF3"/>
      <rgbColor rgb="FFEAF0EC"/>
      <rgbColor rgb="FFF3ECE2"/>
      <rgbColor rgb="FF99CCFF"/>
      <rgbColor rgb="FFFF99CC"/>
      <rgbColor rgb="FFCC99FF"/>
      <rgbColor rgb="FFF2EAE6"/>
      <rgbColor rgb="FF3366FF"/>
      <rgbColor rgb="FF33CCCC"/>
      <rgbColor rgb="FF99CC00"/>
      <rgbColor rgb="FFFFCC00"/>
      <rgbColor rgb="FFFF9900"/>
      <rgbColor rgb="FFFF6600"/>
      <rgbColor rgb="FF666699"/>
      <rgbColor rgb="FFC8A35B"/>
      <rgbColor rgb="FF003366"/>
      <rgbColor rgb="FF339966"/>
      <rgbColor rgb="FF003300"/>
      <rgbColor rgb="FF2D5F3F"/>
      <rgbColor rgb="FF993300"/>
      <rgbColor rgb="FF993366"/>
      <rgbColor rgb="FF4A4A5E"/>
      <rgbColor rgb="FF1A1A2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6"/>
  <sheetViews>
    <sheetView showGridLines="0" tabSelected="1" zoomScaleNormal="100" workbookViewId="0">
      <selection activeCell="B4" sqref="B4:C4"/>
    </sheetView>
  </sheetViews>
  <sheetFormatPr defaultColWidth="8.6640625" defaultRowHeight="14.25" x14ac:dyDescent="0.45"/>
  <cols>
    <col min="1" max="1" width="3" customWidth="1"/>
    <col min="2" max="2" width="30" customWidth="1"/>
    <col min="3" max="3" width="88" customWidth="1"/>
  </cols>
  <sheetData>
    <row r="2" spans="2:3" ht="19.7" customHeight="1" x14ac:dyDescent="0.45">
      <c r="B2" s="5" t="s">
        <v>0</v>
      </c>
      <c r="C2" s="5"/>
    </row>
    <row r="3" spans="2:3" ht="15" customHeight="1" x14ac:dyDescent="0.45">
      <c r="B3" s="4" t="s">
        <v>1</v>
      </c>
      <c r="C3" s="4"/>
    </row>
    <row r="4" spans="2:3" ht="15" customHeight="1" x14ac:dyDescent="0.45">
      <c r="B4" s="3" t="s">
        <v>323</v>
      </c>
      <c r="C4" s="3"/>
    </row>
    <row r="6" spans="2:3" ht="51.75" customHeight="1" x14ac:dyDescent="0.45">
      <c r="B6" s="6" t="s">
        <v>2</v>
      </c>
      <c r="C6" s="7" t="s">
        <v>3</v>
      </c>
    </row>
    <row r="7" spans="2:3" ht="39" customHeight="1" x14ac:dyDescent="0.45">
      <c r="B7" s="6" t="s">
        <v>4</v>
      </c>
      <c r="C7" s="7" t="s">
        <v>5</v>
      </c>
    </row>
    <row r="8" spans="2:3" ht="30" customHeight="1" x14ac:dyDescent="0.45">
      <c r="B8" s="6" t="s">
        <v>6</v>
      </c>
      <c r="C8" s="7" t="s">
        <v>7</v>
      </c>
    </row>
    <row r="9" spans="2:3" ht="30" customHeight="1" x14ac:dyDescent="0.45">
      <c r="B9" s="6" t="s">
        <v>8</v>
      </c>
      <c r="C9" s="7" t="s">
        <v>9</v>
      </c>
    </row>
    <row r="11" spans="2:3" x14ac:dyDescent="0.45">
      <c r="B11" s="8" t="s">
        <v>10</v>
      </c>
    </row>
    <row r="12" spans="2:3" ht="27.75" customHeight="1" x14ac:dyDescent="0.45">
      <c r="B12" s="9" t="s">
        <v>11</v>
      </c>
      <c r="C12" s="10" t="s">
        <v>12</v>
      </c>
    </row>
    <row r="13" spans="2:3" ht="27.75" customHeight="1" x14ac:dyDescent="0.45">
      <c r="B13" s="9" t="s">
        <v>13</v>
      </c>
      <c r="C13" s="10" t="s">
        <v>14</v>
      </c>
    </row>
    <row r="14" spans="2:3" ht="27.75" customHeight="1" x14ac:dyDescent="0.45">
      <c r="B14" s="9" t="s">
        <v>15</v>
      </c>
      <c r="C14" s="10" t="s">
        <v>16</v>
      </c>
    </row>
    <row r="15" spans="2:3" ht="27.75" customHeight="1" x14ac:dyDescent="0.45">
      <c r="B15" s="9" t="s">
        <v>17</v>
      </c>
      <c r="C15" s="10" t="s">
        <v>18</v>
      </c>
    </row>
    <row r="16" spans="2:3" ht="27.75" customHeight="1" x14ac:dyDescent="0.45">
      <c r="B16" s="9" t="s">
        <v>19</v>
      </c>
      <c r="C16" s="10" t="s">
        <v>20</v>
      </c>
    </row>
    <row r="17" spans="2:3" ht="27.75" customHeight="1" x14ac:dyDescent="0.45">
      <c r="B17" s="9" t="s">
        <v>21</v>
      </c>
      <c r="C17" s="10" t="s">
        <v>22</v>
      </c>
    </row>
    <row r="18" spans="2:3" ht="27.75" customHeight="1" x14ac:dyDescent="0.45">
      <c r="B18" s="9" t="s">
        <v>23</v>
      </c>
      <c r="C18" s="10" t="s">
        <v>24</v>
      </c>
    </row>
    <row r="20" spans="2:3" ht="27.75" x14ac:dyDescent="0.45">
      <c r="B20" s="8" t="s">
        <v>25</v>
      </c>
    </row>
    <row r="21" spans="2:3" ht="39" customHeight="1" x14ac:dyDescent="0.45">
      <c r="B21" s="11" t="s">
        <v>26</v>
      </c>
      <c r="C21" s="12" t="s">
        <v>27</v>
      </c>
    </row>
    <row r="22" spans="2:3" ht="39" customHeight="1" x14ac:dyDescent="0.45">
      <c r="B22" s="13" t="s">
        <v>28</v>
      </c>
      <c r="C22" s="14" t="s">
        <v>29</v>
      </c>
    </row>
    <row r="23" spans="2:3" ht="39" customHeight="1" x14ac:dyDescent="0.45">
      <c r="B23" s="15" t="s">
        <v>30</v>
      </c>
      <c r="C23" s="16" t="s">
        <v>31</v>
      </c>
    </row>
    <row r="24" spans="2:3" ht="39" customHeight="1" x14ac:dyDescent="0.45">
      <c r="B24" s="17" t="s">
        <v>32</v>
      </c>
      <c r="C24" s="18" t="s">
        <v>33</v>
      </c>
    </row>
    <row r="25" spans="2:3" ht="39" customHeight="1" x14ac:dyDescent="0.45">
      <c r="B25" s="19" t="s">
        <v>34</v>
      </c>
      <c r="C25" s="20" t="s">
        <v>35</v>
      </c>
    </row>
    <row r="26" spans="2:3" ht="39" customHeight="1" x14ac:dyDescent="0.45">
      <c r="B26" s="21" t="s">
        <v>36</v>
      </c>
      <c r="C26" s="22" t="s">
        <v>37</v>
      </c>
    </row>
  </sheetData>
  <mergeCells count="3">
    <mergeCell ref="B2:C2"/>
    <mergeCell ref="B3:C3"/>
    <mergeCell ref="B4:C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defaultColWidth="8.6640625" defaultRowHeight="14.25" x14ac:dyDescent="0.45"/>
  <cols>
    <col min="1" max="1" width="4" customWidth="1"/>
    <col min="2" max="2" width="22" customWidth="1"/>
    <col min="3" max="3" width="24" customWidth="1"/>
    <col min="4" max="4" width="9" customWidth="1"/>
    <col min="5" max="5" width="16" customWidth="1"/>
    <col min="6" max="6" width="8" customWidth="1"/>
    <col min="7" max="7" width="40" customWidth="1"/>
    <col min="8" max="8" width="36" customWidth="1"/>
    <col min="9" max="10" width="34" customWidth="1"/>
    <col min="11" max="11" width="28" customWidth="1"/>
    <col min="12" max="12" width="40" customWidth="1"/>
    <col min="13" max="13" width="30" customWidth="1"/>
    <col min="14" max="14" width="32" customWidth="1"/>
  </cols>
  <sheetData>
    <row r="1" spans="1:14" ht="25.5" customHeight="1" x14ac:dyDescent="0.45">
      <c r="A1" s="2" t="s">
        <v>38</v>
      </c>
      <c r="B1" s="2"/>
      <c r="C1" s="2"/>
      <c r="D1" s="2"/>
      <c r="E1" s="2"/>
      <c r="F1" s="2"/>
      <c r="G1" s="2"/>
      <c r="H1" s="2"/>
      <c r="I1" s="2"/>
      <c r="J1" s="2"/>
      <c r="K1" s="2"/>
      <c r="L1" s="2"/>
      <c r="M1" s="2"/>
      <c r="N1" s="2"/>
    </row>
    <row r="2" spans="1:14" ht="33.75" customHeight="1" x14ac:dyDescent="0.45">
      <c r="A2" s="23" t="s">
        <v>39</v>
      </c>
      <c r="B2" s="23" t="s">
        <v>40</v>
      </c>
      <c r="C2" s="23" t="s">
        <v>41</v>
      </c>
      <c r="D2" s="23" t="s">
        <v>42</v>
      </c>
      <c r="E2" s="23" t="s">
        <v>43</v>
      </c>
      <c r="F2" s="23" t="s">
        <v>44</v>
      </c>
      <c r="G2" s="23" t="s">
        <v>45</v>
      </c>
      <c r="H2" s="23" t="s">
        <v>46</v>
      </c>
      <c r="I2" s="23" t="s">
        <v>47</v>
      </c>
      <c r="J2" s="23" t="s">
        <v>48</v>
      </c>
      <c r="K2" s="23" t="s">
        <v>49</v>
      </c>
      <c r="L2" s="23" t="s">
        <v>50</v>
      </c>
      <c r="M2" s="23" t="s">
        <v>51</v>
      </c>
      <c r="N2" s="23" t="s">
        <v>52</v>
      </c>
    </row>
    <row r="3" spans="1:14" ht="409.6" customHeight="1" x14ac:dyDescent="0.45">
      <c r="A3" s="24">
        <v>1</v>
      </c>
      <c r="B3" s="25" t="s">
        <v>53</v>
      </c>
      <c r="C3" s="11" t="s">
        <v>54</v>
      </c>
      <c r="D3" s="26" t="s">
        <v>55</v>
      </c>
      <c r="E3" s="26" t="s">
        <v>56</v>
      </c>
      <c r="F3" s="27">
        <v>5</v>
      </c>
      <c r="G3" s="28" t="s">
        <v>57</v>
      </c>
      <c r="H3" s="28" t="s">
        <v>58</v>
      </c>
      <c r="I3" s="28" t="s">
        <v>59</v>
      </c>
      <c r="J3" s="28" t="s">
        <v>60</v>
      </c>
      <c r="K3" s="28" t="s">
        <v>61</v>
      </c>
      <c r="L3" s="28" t="s">
        <v>62</v>
      </c>
      <c r="M3" s="28" t="s">
        <v>63</v>
      </c>
      <c r="N3" s="28" t="s">
        <v>64</v>
      </c>
    </row>
    <row r="4" spans="1:14" ht="409.6" customHeight="1" x14ac:dyDescent="0.45">
      <c r="A4" s="24">
        <v>2</v>
      </c>
      <c r="B4" s="25" t="s">
        <v>53</v>
      </c>
      <c r="C4" s="11" t="s">
        <v>65</v>
      </c>
      <c r="D4" s="26" t="s">
        <v>55</v>
      </c>
      <c r="E4" s="26" t="s">
        <v>56</v>
      </c>
      <c r="F4" s="27">
        <v>5</v>
      </c>
      <c r="G4" s="28" t="s">
        <v>66</v>
      </c>
      <c r="H4" s="28" t="s">
        <v>67</v>
      </c>
      <c r="I4" s="28" t="s">
        <v>68</v>
      </c>
      <c r="J4" s="28" t="s">
        <v>69</v>
      </c>
      <c r="K4" s="28" t="s">
        <v>70</v>
      </c>
      <c r="L4" s="28" t="s">
        <v>71</v>
      </c>
      <c r="M4" s="28" t="s">
        <v>72</v>
      </c>
      <c r="N4" s="28" t="s">
        <v>73</v>
      </c>
    </row>
    <row r="5" spans="1:14" ht="409.6" customHeight="1" x14ac:dyDescent="0.45">
      <c r="A5" s="24">
        <v>3</v>
      </c>
      <c r="B5" s="25" t="s">
        <v>53</v>
      </c>
      <c r="C5" s="11" t="s">
        <v>74</v>
      </c>
      <c r="D5" s="26" t="s">
        <v>55</v>
      </c>
      <c r="E5" s="26" t="s">
        <v>56</v>
      </c>
      <c r="F5" s="27">
        <v>6</v>
      </c>
      <c r="G5" s="28" t="s">
        <v>75</v>
      </c>
      <c r="H5" s="28" t="s">
        <v>76</v>
      </c>
      <c r="I5" s="28" t="s">
        <v>77</v>
      </c>
      <c r="J5" s="28" t="s">
        <v>78</v>
      </c>
      <c r="K5" s="28" t="s">
        <v>79</v>
      </c>
      <c r="L5" s="28" t="s">
        <v>80</v>
      </c>
      <c r="M5" s="28" t="s">
        <v>81</v>
      </c>
      <c r="N5" s="28" t="s">
        <v>82</v>
      </c>
    </row>
    <row r="6" spans="1:14" ht="409.6" customHeight="1" x14ac:dyDescent="0.45">
      <c r="A6" s="24">
        <v>4</v>
      </c>
      <c r="B6" s="25" t="s">
        <v>53</v>
      </c>
      <c r="C6" s="11" t="s">
        <v>83</v>
      </c>
      <c r="D6" s="26" t="s">
        <v>84</v>
      </c>
      <c r="E6" s="26" t="s">
        <v>56</v>
      </c>
      <c r="F6" s="27">
        <v>4</v>
      </c>
      <c r="G6" s="28" t="s">
        <v>85</v>
      </c>
      <c r="H6" s="28" t="s">
        <v>86</v>
      </c>
      <c r="I6" s="28" t="s">
        <v>87</v>
      </c>
      <c r="J6" s="28" t="s">
        <v>88</v>
      </c>
      <c r="K6" s="28" t="s">
        <v>89</v>
      </c>
      <c r="L6" s="28" t="s">
        <v>90</v>
      </c>
      <c r="M6" s="28" t="s">
        <v>91</v>
      </c>
      <c r="N6" s="28" t="s">
        <v>92</v>
      </c>
    </row>
    <row r="7" spans="1:14" ht="409.6" customHeight="1" x14ac:dyDescent="0.45">
      <c r="A7" s="24">
        <v>5</v>
      </c>
      <c r="B7" s="25" t="s">
        <v>53</v>
      </c>
      <c r="C7" s="11" t="s">
        <v>93</v>
      </c>
      <c r="D7" s="26" t="s">
        <v>84</v>
      </c>
      <c r="E7" s="26" t="s">
        <v>56</v>
      </c>
      <c r="F7" s="27">
        <v>5</v>
      </c>
      <c r="G7" s="28" t="s">
        <v>94</v>
      </c>
      <c r="H7" s="28" t="s">
        <v>95</v>
      </c>
      <c r="I7" s="28" t="s">
        <v>96</v>
      </c>
      <c r="J7" s="28" t="s">
        <v>97</v>
      </c>
      <c r="K7" s="28" t="s">
        <v>98</v>
      </c>
      <c r="L7" s="28" t="s">
        <v>99</v>
      </c>
      <c r="M7" s="28" t="s">
        <v>100</v>
      </c>
      <c r="N7" s="28" t="s">
        <v>101</v>
      </c>
    </row>
    <row r="8" spans="1:14" ht="409.6" customHeight="1" x14ac:dyDescent="0.45">
      <c r="A8" s="24">
        <v>6</v>
      </c>
      <c r="B8" s="25" t="s">
        <v>53</v>
      </c>
      <c r="C8" s="11" t="s">
        <v>102</v>
      </c>
      <c r="D8" s="26" t="s">
        <v>84</v>
      </c>
      <c r="E8" s="26" t="s">
        <v>56</v>
      </c>
      <c r="F8" s="27">
        <v>5</v>
      </c>
      <c r="G8" s="28" t="s">
        <v>103</v>
      </c>
      <c r="H8" s="28" t="s">
        <v>104</v>
      </c>
      <c r="I8" s="28" t="s">
        <v>105</v>
      </c>
      <c r="J8" s="28" t="s">
        <v>106</v>
      </c>
      <c r="K8" s="28" t="s">
        <v>107</v>
      </c>
      <c r="L8" s="28" t="s">
        <v>108</v>
      </c>
      <c r="M8" s="28" t="s">
        <v>109</v>
      </c>
      <c r="N8" s="28" t="s">
        <v>110</v>
      </c>
    </row>
    <row r="9" spans="1:14" ht="409.6" customHeight="1" x14ac:dyDescent="0.45">
      <c r="A9" s="24">
        <v>7</v>
      </c>
      <c r="B9" s="25" t="s">
        <v>53</v>
      </c>
      <c r="C9" s="11" t="s">
        <v>111</v>
      </c>
      <c r="D9" s="26" t="s">
        <v>112</v>
      </c>
      <c r="E9" s="26" t="s">
        <v>56</v>
      </c>
      <c r="F9" s="27">
        <v>4</v>
      </c>
      <c r="G9" s="28" t="s">
        <v>113</v>
      </c>
      <c r="H9" s="28" t="s">
        <v>114</v>
      </c>
      <c r="I9" s="28" t="s">
        <v>115</v>
      </c>
      <c r="J9" s="28" t="s">
        <v>116</v>
      </c>
      <c r="K9" s="28" t="s">
        <v>117</v>
      </c>
      <c r="L9" s="28" t="s">
        <v>118</v>
      </c>
      <c r="M9" s="28" t="s">
        <v>119</v>
      </c>
      <c r="N9" s="28" t="s">
        <v>120</v>
      </c>
    </row>
    <row r="10" spans="1:14" ht="409.6" customHeight="1" x14ac:dyDescent="0.45">
      <c r="A10" s="29">
        <v>8</v>
      </c>
      <c r="B10" s="30" t="s">
        <v>121</v>
      </c>
      <c r="C10" s="13" t="s">
        <v>122</v>
      </c>
      <c r="D10" s="31" t="s">
        <v>112</v>
      </c>
      <c r="E10" s="31" t="s">
        <v>56</v>
      </c>
      <c r="F10" s="32">
        <v>4</v>
      </c>
      <c r="G10" s="33" t="s">
        <v>123</v>
      </c>
      <c r="H10" s="33" t="s">
        <v>124</v>
      </c>
      <c r="I10" s="33" t="s">
        <v>125</v>
      </c>
      <c r="J10" s="33" t="s">
        <v>126</v>
      </c>
      <c r="K10" s="33" t="s">
        <v>127</v>
      </c>
      <c r="L10" s="33" t="s">
        <v>128</v>
      </c>
      <c r="M10" s="33" t="s">
        <v>129</v>
      </c>
      <c r="N10" s="33" t="s">
        <v>130</v>
      </c>
    </row>
    <row r="11" spans="1:14" ht="392.25" customHeight="1" x14ac:dyDescent="0.45">
      <c r="A11" s="29">
        <v>9</v>
      </c>
      <c r="B11" s="30" t="s">
        <v>121</v>
      </c>
      <c r="C11" s="13" t="s">
        <v>131</v>
      </c>
      <c r="D11" s="31" t="s">
        <v>112</v>
      </c>
      <c r="E11" s="31" t="s">
        <v>56</v>
      </c>
      <c r="F11" s="32">
        <v>5</v>
      </c>
      <c r="G11" s="33" t="s">
        <v>132</v>
      </c>
      <c r="H11" s="33" t="s">
        <v>133</v>
      </c>
      <c r="I11" s="33" t="s">
        <v>134</v>
      </c>
      <c r="J11" s="33" t="s">
        <v>135</v>
      </c>
      <c r="K11" s="33" t="s">
        <v>136</v>
      </c>
      <c r="L11" s="33" t="s">
        <v>137</v>
      </c>
      <c r="M11" s="33" t="s">
        <v>138</v>
      </c>
      <c r="N11" s="33" t="s">
        <v>139</v>
      </c>
    </row>
    <row r="12" spans="1:14" ht="409.6" customHeight="1" x14ac:dyDescent="0.45">
      <c r="A12" s="29">
        <v>10</v>
      </c>
      <c r="B12" s="30" t="s">
        <v>121</v>
      </c>
      <c r="C12" s="13" t="s">
        <v>140</v>
      </c>
      <c r="D12" s="31" t="s">
        <v>112</v>
      </c>
      <c r="E12" s="31" t="s">
        <v>56</v>
      </c>
      <c r="F12" s="32">
        <v>4</v>
      </c>
      <c r="G12" s="33" t="s">
        <v>141</v>
      </c>
      <c r="H12" s="33" t="s">
        <v>142</v>
      </c>
      <c r="I12" s="33" t="s">
        <v>143</v>
      </c>
      <c r="J12" s="33" t="s">
        <v>144</v>
      </c>
      <c r="K12" s="33" t="s">
        <v>145</v>
      </c>
      <c r="L12" s="33" t="s">
        <v>146</v>
      </c>
      <c r="M12" s="33" t="s">
        <v>147</v>
      </c>
      <c r="N12" s="33" t="s">
        <v>148</v>
      </c>
    </row>
    <row r="13" spans="1:14" ht="409.6" customHeight="1" x14ac:dyDescent="0.45">
      <c r="A13" s="34">
        <v>11</v>
      </c>
      <c r="B13" s="35" t="s">
        <v>149</v>
      </c>
      <c r="C13" s="15" t="s">
        <v>150</v>
      </c>
      <c r="D13" s="36" t="s">
        <v>151</v>
      </c>
      <c r="E13" s="36" t="s">
        <v>56</v>
      </c>
      <c r="F13" s="37">
        <v>5</v>
      </c>
      <c r="G13" s="38" t="s">
        <v>152</v>
      </c>
      <c r="H13" s="38" t="s">
        <v>153</v>
      </c>
      <c r="I13" s="38" t="s">
        <v>154</v>
      </c>
      <c r="J13" s="38" t="s">
        <v>155</v>
      </c>
      <c r="K13" s="38" t="s">
        <v>156</v>
      </c>
      <c r="L13" s="38" t="s">
        <v>157</v>
      </c>
      <c r="M13" s="38" t="s">
        <v>158</v>
      </c>
      <c r="N13" s="38" t="s">
        <v>159</v>
      </c>
    </row>
    <row r="14" spans="1:14" ht="397.5" customHeight="1" x14ac:dyDescent="0.45">
      <c r="A14" s="34">
        <v>12</v>
      </c>
      <c r="B14" s="35" t="s">
        <v>149</v>
      </c>
      <c r="C14" s="15" t="s">
        <v>160</v>
      </c>
      <c r="D14" s="36" t="s">
        <v>151</v>
      </c>
      <c r="E14" s="36" t="s">
        <v>56</v>
      </c>
      <c r="F14" s="37">
        <v>4</v>
      </c>
      <c r="G14" s="38" t="s">
        <v>161</v>
      </c>
      <c r="H14" s="38" t="s">
        <v>162</v>
      </c>
      <c r="I14" s="38" t="s">
        <v>163</v>
      </c>
      <c r="J14" s="38" t="s">
        <v>164</v>
      </c>
      <c r="K14" s="38" t="s">
        <v>165</v>
      </c>
      <c r="L14" s="38" t="s">
        <v>166</v>
      </c>
      <c r="M14" s="38" t="s">
        <v>167</v>
      </c>
      <c r="N14" s="38" t="s">
        <v>168</v>
      </c>
    </row>
    <row r="15" spans="1:14" ht="409.6" customHeight="1" x14ac:dyDescent="0.45">
      <c r="A15" s="34">
        <v>13</v>
      </c>
      <c r="B15" s="35" t="s">
        <v>149</v>
      </c>
      <c r="C15" s="15" t="s">
        <v>169</v>
      </c>
      <c r="D15" s="36" t="s">
        <v>151</v>
      </c>
      <c r="E15" s="36" t="s">
        <v>56</v>
      </c>
      <c r="F15" s="37">
        <v>4</v>
      </c>
      <c r="G15" s="38" t="s">
        <v>170</v>
      </c>
      <c r="H15" s="38" t="s">
        <v>171</v>
      </c>
      <c r="I15" s="38" t="s">
        <v>172</v>
      </c>
      <c r="J15" s="38" t="s">
        <v>173</v>
      </c>
      <c r="K15" s="38" t="s">
        <v>174</v>
      </c>
      <c r="L15" s="38" t="s">
        <v>175</v>
      </c>
      <c r="M15" s="38" t="s">
        <v>176</v>
      </c>
      <c r="N15" s="38" t="s">
        <v>177</v>
      </c>
    </row>
    <row r="16" spans="1:14" ht="409.6" customHeight="1" x14ac:dyDescent="0.45">
      <c r="A16" s="34">
        <v>14</v>
      </c>
      <c r="B16" s="35" t="s">
        <v>149</v>
      </c>
      <c r="C16" s="15" t="s">
        <v>178</v>
      </c>
      <c r="D16" s="36" t="s">
        <v>151</v>
      </c>
      <c r="E16" s="36" t="s">
        <v>56</v>
      </c>
      <c r="F16" s="37">
        <v>5</v>
      </c>
      <c r="G16" s="38" t="s">
        <v>179</v>
      </c>
      <c r="H16" s="38" t="s">
        <v>180</v>
      </c>
      <c r="I16" s="38" t="s">
        <v>181</v>
      </c>
      <c r="J16" s="38" t="s">
        <v>182</v>
      </c>
      <c r="K16" s="38" t="s">
        <v>183</v>
      </c>
      <c r="L16" s="38" t="s">
        <v>184</v>
      </c>
      <c r="M16" s="38" t="s">
        <v>185</v>
      </c>
      <c r="N16" s="38" t="s">
        <v>186</v>
      </c>
    </row>
    <row r="17" spans="1:14" ht="409.6" customHeight="1" x14ac:dyDescent="0.45">
      <c r="A17" s="34">
        <v>15</v>
      </c>
      <c r="B17" s="35" t="s">
        <v>149</v>
      </c>
      <c r="C17" s="15" t="s">
        <v>187</v>
      </c>
      <c r="D17" s="36" t="s">
        <v>151</v>
      </c>
      <c r="E17" s="36" t="s">
        <v>56</v>
      </c>
      <c r="F17" s="37">
        <v>4</v>
      </c>
      <c r="G17" s="38" t="s">
        <v>188</v>
      </c>
      <c r="H17" s="38" t="s">
        <v>189</v>
      </c>
      <c r="I17" s="38" t="s">
        <v>190</v>
      </c>
      <c r="J17" s="38" t="s">
        <v>191</v>
      </c>
      <c r="K17" s="38" t="s">
        <v>192</v>
      </c>
      <c r="L17" s="38" t="s">
        <v>193</v>
      </c>
      <c r="M17" s="38" t="s">
        <v>194</v>
      </c>
      <c r="N17" s="38" t="s">
        <v>195</v>
      </c>
    </row>
    <row r="18" spans="1:14" ht="409.6" customHeight="1" x14ac:dyDescent="0.45">
      <c r="A18" s="39">
        <v>16</v>
      </c>
      <c r="B18" s="40" t="s">
        <v>196</v>
      </c>
      <c r="C18" s="17" t="s">
        <v>197</v>
      </c>
      <c r="D18" s="41" t="s">
        <v>151</v>
      </c>
      <c r="E18" s="41" t="s">
        <v>56</v>
      </c>
      <c r="F18" s="42">
        <v>4</v>
      </c>
      <c r="G18" s="43" t="s">
        <v>198</v>
      </c>
      <c r="H18" s="43" t="s">
        <v>199</v>
      </c>
      <c r="I18" s="43" t="s">
        <v>200</v>
      </c>
      <c r="J18" s="43" t="s">
        <v>201</v>
      </c>
      <c r="K18" s="43" t="s">
        <v>202</v>
      </c>
      <c r="L18" s="43" t="s">
        <v>203</v>
      </c>
      <c r="M18" s="43" t="s">
        <v>204</v>
      </c>
      <c r="N18" s="43" t="s">
        <v>205</v>
      </c>
    </row>
    <row r="19" spans="1:14" ht="405.75" customHeight="1" x14ac:dyDescent="0.45">
      <c r="A19" s="39">
        <v>17</v>
      </c>
      <c r="B19" s="40" t="s">
        <v>196</v>
      </c>
      <c r="C19" s="17" t="s">
        <v>206</v>
      </c>
      <c r="D19" s="41" t="s">
        <v>207</v>
      </c>
      <c r="E19" s="41" t="s">
        <v>56</v>
      </c>
      <c r="F19" s="42">
        <v>4</v>
      </c>
      <c r="G19" s="43" t="s">
        <v>208</v>
      </c>
      <c r="H19" s="43" t="s">
        <v>209</v>
      </c>
      <c r="I19" s="43" t="s">
        <v>210</v>
      </c>
      <c r="J19" s="43" t="s">
        <v>211</v>
      </c>
      <c r="K19" s="43" t="s">
        <v>212</v>
      </c>
      <c r="L19" s="43" t="s">
        <v>213</v>
      </c>
      <c r="M19" s="43" t="s">
        <v>214</v>
      </c>
      <c r="N19" s="43" t="s">
        <v>215</v>
      </c>
    </row>
    <row r="20" spans="1:14" ht="409.6" customHeight="1" x14ac:dyDescent="0.45">
      <c r="A20" s="39">
        <v>18</v>
      </c>
      <c r="B20" s="40" t="s">
        <v>196</v>
      </c>
      <c r="C20" s="17" t="s">
        <v>216</v>
      </c>
      <c r="D20" s="41" t="s">
        <v>207</v>
      </c>
      <c r="E20" s="41" t="s">
        <v>56</v>
      </c>
      <c r="F20" s="42">
        <v>6</v>
      </c>
      <c r="G20" s="43" t="s">
        <v>217</v>
      </c>
      <c r="H20" s="43" t="s">
        <v>218</v>
      </c>
      <c r="I20" s="43" t="s">
        <v>219</v>
      </c>
      <c r="J20" s="43" t="s">
        <v>220</v>
      </c>
      <c r="K20" s="43" t="s">
        <v>221</v>
      </c>
      <c r="L20" s="43" t="s">
        <v>222</v>
      </c>
      <c r="M20" s="43" t="s">
        <v>223</v>
      </c>
      <c r="N20" s="43" t="s">
        <v>224</v>
      </c>
    </row>
    <row r="21" spans="1:14" ht="409.6" customHeight="1" x14ac:dyDescent="0.45">
      <c r="A21" s="39">
        <v>19</v>
      </c>
      <c r="B21" s="40" t="s">
        <v>196</v>
      </c>
      <c r="C21" s="17" t="s">
        <v>225</v>
      </c>
      <c r="D21" s="41" t="s">
        <v>207</v>
      </c>
      <c r="E21" s="41" t="s">
        <v>56</v>
      </c>
      <c r="F21" s="42">
        <v>5</v>
      </c>
      <c r="G21" s="43" t="s">
        <v>226</v>
      </c>
      <c r="H21" s="43" t="s">
        <v>227</v>
      </c>
      <c r="I21" s="43" t="s">
        <v>228</v>
      </c>
      <c r="J21" s="43" t="s">
        <v>229</v>
      </c>
      <c r="K21" s="43" t="s">
        <v>230</v>
      </c>
      <c r="L21" s="43" t="s">
        <v>231</v>
      </c>
      <c r="M21" s="43" t="s">
        <v>232</v>
      </c>
      <c r="N21" s="43" t="s">
        <v>233</v>
      </c>
    </row>
    <row r="22" spans="1:14" ht="404.25" customHeight="1" x14ac:dyDescent="0.45">
      <c r="A22" s="39">
        <v>20</v>
      </c>
      <c r="B22" s="40" t="s">
        <v>196</v>
      </c>
      <c r="C22" s="17" t="s">
        <v>234</v>
      </c>
      <c r="D22" s="41" t="s">
        <v>207</v>
      </c>
      <c r="E22" s="41" t="s">
        <v>56</v>
      </c>
      <c r="F22" s="42">
        <v>4</v>
      </c>
      <c r="G22" s="43" t="s">
        <v>235</v>
      </c>
      <c r="H22" s="43" t="s">
        <v>236</v>
      </c>
      <c r="I22" s="43" t="s">
        <v>237</v>
      </c>
      <c r="J22" s="43" t="s">
        <v>238</v>
      </c>
      <c r="K22" s="43" t="s">
        <v>239</v>
      </c>
      <c r="L22" s="43" t="s">
        <v>240</v>
      </c>
      <c r="M22" s="43" t="s">
        <v>241</v>
      </c>
      <c r="N22" s="43" t="s">
        <v>242</v>
      </c>
    </row>
    <row r="23" spans="1:14" ht="409.6" customHeight="1" x14ac:dyDescent="0.45">
      <c r="A23" s="39">
        <v>21</v>
      </c>
      <c r="B23" s="40" t="s">
        <v>196</v>
      </c>
      <c r="C23" s="17" t="s">
        <v>243</v>
      </c>
      <c r="D23" s="41" t="s">
        <v>244</v>
      </c>
      <c r="E23" s="41" t="s">
        <v>56</v>
      </c>
      <c r="F23" s="42">
        <v>5</v>
      </c>
      <c r="G23" s="43" t="s">
        <v>245</v>
      </c>
      <c r="H23" s="43" t="s">
        <v>246</v>
      </c>
      <c r="I23" s="43" t="s">
        <v>247</v>
      </c>
      <c r="J23" s="43" t="s">
        <v>248</v>
      </c>
      <c r="K23" s="43" t="s">
        <v>249</v>
      </c>
      <c r="L23" s="43" t="s">
        <v>250</v>
      </c>
      <c r="M23" s="43" t="s">
        <v>251</v>
      </c>
      <c r="N23" s="43" t="s">
        <v>252</v>
      </c>
    </row>
    <row r="24" spans="1:14" ht="409.6" customHeight="1" x14ac:dyDescent="0.45">
      <c r="A24" s="39">
        <v>22</v>
      </c>
      <c r="B24" s="40" t="s">
        <v>196</v>
      </c>
      <c r="C24" s="17" t="s">
        <v>253</v>
      </c>
      <c r="D24" s="41" t="s">
        <v>244</v>
      </c>
      <c r="E24" s="41" t="s">
        <v>56</v>
      </c>
      <c r="F24" s="42">
        <v>5</v>
      </c>
      <c r="G24" s="43" t="s">
        <v>254</v>
      </c>
      <c r="H24" s="43" t="s">
        <v>255</v>
      </c>
      <c r="I24" s="43" t="s">
        <v>256</v>
      </c>
      <c r="J24" s="43" t="s">
        <v>257</v>
      </c>
      <c r="K24" s="43" t="s">
        <v>258</v>
      </c>
      <c r="L24" s="43" t="s">
        <v>259</v>
      </c>
      <c r="M24" s="43" t="s">
        <v>260</v>
      </c>
      <c r="N24" s="43" t="s">
        <v>261</v>
      </c>
    </row>
    <row r="25" spans="1:14" ht="405.75" customHeight="1" x14ac:dyDescent="0.45">
      <c r="A25" s="44">
        <v>23</v>
      </c>
      <c r="B25" s="45" t="s">
        <v>262</v>
      </c>
      <c r="C25" s="19" t="s">
        <v>263</v>
      </c>
      <c r="D25" s="46" t="s">
        <v>244</v>
      </c>
      <c r="E25" s="46" t="s">
        <v>56</v>
      </c>
      <c r="F25" s="47">
        <v>5</v>
      </c>
      <c r="G25" s="48" t="s">
        <v>264</v>
      </c>
      <c r="H25" s="48" t="s">
        <v>265</v>
      </c>
      <c r="I25" s="48" t="s">
        <v>266</v>
      </c>
      <c r="J25" s="48" t="s">
        <v>267</v>
      </c>
      <c r="K25" s="48" t="s">
        <v>268</v>
      </c>
      <c r="L25" s="48" t="s">
        <v>269</v>
      </c>
      <c r="M25" s="48" t="s">
        <v>270</v>
      </c>
      <c r="N25" s="48" t="s">
        <v>271</v>
      </c>
    </row>
    <row r="26" spans="1:14" ht="409.6" customHeight="1" x14ac:dyDescent="0.45">
      <c r="A26" s="44">
        <v>24</v>
      </c>
      <c r="B26" s="45" t="s">
        <v>262</v>
      </c>
      <c r="C26" s="19" t="s">
        <v>272</v>
      </c>
      <c r="D26" s="46" t="s">
        <v>244</v>
      </c>
      <c r="E26" s="46" t="s">
        <v>56</v>
      </c>
      <c r="F26" s="47">
        <v>8</v>
      </c>
      <c r="G26" s="48" t="s">
        <v>273</v>
      </c>
      <c r="H26" s="48" t="s">
        <v>274</v>
      </c>
      <c r="I26" s="48" t="s">
        <v>275</v>
      </c>
      <c r="J26" s="48" t="s">
        <v>276</v>
      </c>
      <c r="K26" s="48" t="s">
        <v>277</v>
      </c>
      <c r="L26" s="48" t="s">
        <v>278</v>
      </c>
      <c r="M26" s="48" t="s">
        <v>279</v>
      </c>
      <c r="N26" s="48" t="s">
        <v>280</v>
      </c>
    </row>
    <row r="27" spans="1:14" ht="409.6" customHeight="1" x14ac:dyDescent="0.45">
      <c r="A27" s="49">
        <v>25</v>
      </c>
      <c r="B27" s="50" t="s">
        <v>281</v>
      </c>
      <c r="C27" s="21" t="s">
        <v>282</v>
      </c>
      <c r="D27" s="51" t="s">
        <v>244</v>
      </c>
      <c r="E27" s="51" t="s">
        <v>56</v>
      </c>
      <c r="F27" s="52">
        <v>6</v>
      </c>
      <c r="G27" s="53" t="s">
        <v>283</v>
      </c>
      <c r="H27" s="53" t="s">
        <v>284</v>
      </c>
      <c r="I27" s="53" t="s">
        <v>285</v>
      </c>
      <c r="J27" s="53" t="s">
        <v>286</v>
      </c>
      <c r="K27" s="53" t="s">
        <v>287</v>
      </c>
      <c r="L27" s="53" t="s">
        <v>288</v>
      </c>
      <c r="M27" s="53" t="s">
        <v>289</v>
      </c>
      <c r="N27" s="53" t="s">
        <v>290</v>
      </c>
    </row>
    <row r="28" spans="1:14" ht="409.6" customHeight="1" x14ac:dyDescent="0.45">
      <c r="A28" s="49">
        <v>26</v>
      </c>
      <c r="B28" s="50" t="s">
        <v>281</v>
      </c>
      <c r="C28" s="21" t="s">
        <v>291</v>
      </c>
      <c r="D28" s="51" t="s">
        <v>244</v>
      </c>
      <c r="E28" s="51" t="s">
        <v>56</v>
      </c>
      <c r="F28" s="52">
        <v>7</v>
      </c>
      <c r="G28" s="53" t="s">
        <v>292</v>
      </c>
      <c r="H28" s="53" t="s">
        <v>293</v>
      </c>
      <c r="I28" s="53" t="s">
        <v>294</v>
      </c>
      <c r="J28" s="53" t="s">
        <v>295</v>
      </c>
      <c r="K28" s="53" t="s">
        <v>296</v>
      </c>
      <c r="L28" s="53" t="s">
        <v>297</v>
      </c>
      <c r="M28" s="53" t="s">
        <v>298</v>
      </c>
      <c r="N28" s="53" t="s">
        <v>299</v>
      </c>
    </row>
    <row r="29" spans="1:14" ht="19.5" customHeight="1" x14ac:dyDescent="0.45">
      <c r="A29" s="54"/>
      <c r="B29" s="54"/>
      <c r="C29" s="54"/>
      <c r="D29" s="54"/>
      <c r="E29" s="55" t="s">
        <v>300</v>
      </c>
      <c r="F29" s="56">
        <f>SUM(F3:F28)</f>
        <v>128</v>
      </c>
      <c r="G29" s="54"/>
      <c r="H29" s="54"/>
      <c r="I29" s="54"/>
      <c r="J29" s="54"/>
      <c r="K29" s="54"/>
      <c r="L29" s="54"/>
      <c r="M29" s="54"/>
      <c r="N29" s="54"/>
    </row>
  </sheetData>
  <autoFilter ref="A2:N28" xr:uid="{00000000-0009-0000-0000-000001000000}"/>
  <mergeCells count="1">
    <mergeCell ref="A1:N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showGridLines="0" zoomScaleNormal="100" workbookViewId="0"/>
  </sheetViews>
  <sheetFormatPr defaultColWidth="8.6640625" defaultRowHeight="14.25" x14ac:dyDescent="0.45"/>
  <cols>
    <col min="1" max="1" width="4" customWidth="1"/>
    <col min="2" max="2" width="30" customWidth="1"/>
    <col min="3" max="3" width="10" customWidth="1"/>
    <col min="4" max="5" width="12" customWidth="1"/>
    <col min="6" max="7" width="18" customWidth="1"/>
    <col min="8" max="8" width="16" customWidth="1"/>
  </cols>
  <sheetData>
    <row r="1" spans="1:8" ht="25.5" customHeight="1" x14ac:dyDescent="0.45">
      <c r="A1" s="2" t="s">
        <v>301</v>
      </c>
      <c r="B1" s="2"/>
      <c r="C1" s="2"/>
      <c r="D1" s="2"/>
      <c r="E1" s="2"/>
      <c r="F1" s="2"/>
      <c r="G1" s="2"/>
      <c r="H1" s="2"/>
    </row>
    <row r="2" spans="1:8" ht="15" customHeight="1" x14ac:dyDescent="0.45">
      <c r="A2" s="1" t="s">
        <v>302</v>
      </c>
      <c r="B2" s="1"/>
      <c r="C2" s="1"/>
      <c r="D2" s="1"/>
      <c r="E2" s="1"/>
      <c r="F2" s="1"/>
      <c r="G2" s="1"/>
      <c r="H2" s="1"/>
    </row>
    <row r="3" spans="1:8" ht="30" customHeight="1" x14ac:dyDescent="0.45">
      <c r="A3" s="23" t="s">
        <v>303</v>
      </c>
      <c r="B3" s="23" t="s">
        <v>40</v>
      </c>
      <c r="C3" s="23" t="s">
        <v>44</v>
      </c>
      <c r="D3" s="23" t="s">
        <v>304</v>
      </c>
      <c r="E3" s="23" t="s">
        <v>305</v>
      </c>
      <c r="F3" s="23" t="s">
        <v>306</v>
      </c>
      <c r="G3" s="23" t="s">
        <v>307</v>
      </c>
      <c r="H3" s="23" t="s">
        <v>308</v>
      </c>
    </row>
    <row r="4" spans="1:8" ht="30" customHeight="1" x14ac:dyDescent="0.45">
      <c r="A4" s="24">
        <v>1</v>
      </c>
      <c r="B4" s="57" t="s">
        <v>309</v>
      </c>
      <c r="C4" s="27">
        <f>SUMIF('Scheme of work'!$B$3:$B$28,"1. *",'Scheme of work'!$F$3:$F$28)</f>
        <v>34</v>
      </c>
      <c r="D4" s="58">
        <f t="shared" ref="D4:D9" si="0">C4/$C$10</f>
        <v>0.265625</v>
      </c>
      <c r="E4" s="59" t="s">
        <v>310</v>
      </c>
      <c r="F4" s="25" t="s">
        <v>311</v>
      </c>
      <c r="G4" s="25" t="s">
        <v>312</v>
      </c>
      <c r="H4" s="59" t="s">
        <v>313</v>
      </c>
    </row>
    <row r="5" spans="1:8" ht="30" customHeight="1" x14ac:dyDescent="0.45">
      <c r="A5" s="29">
        <v>2</v>
      </c>
      <c r="B5" s="60" t="s">
        <v>314</v>
      </c>
      <c r="C5" s="32">
        <f>SUMIF('Scheme of work'!$B$3:$B$28,"2. *",'Scheme of work'!$F$3:$F$28)</f>
        <v>13</v>
      </c>
      <c r="D5" s="61">
        <f t="shared" si="0"/>
        <v>0.1015625</v>
      </c>
      <c r="E5" s="62" t="s">
        <v>315</v>
      </c>
      <c r="F5" s="30" t="s">
        <v>311</v>
      </c>
      <c r="G5" s="30" t="s">
        <v>312</v>
      </c>
      <c r="H5" s="62" t="s">
        <v>313</v>
      </c>
    </row>
    <row r="6" spans="1:8" ht="30" customHeight="1" x14ac:dyDescent="0.45">
      <c r="A6" s="34">
        <v>3</v>
      </c>
      <c r="B6" s="63" t="s">
        <v>316</v>
      </c>
      <c r="C6" s="37">
        <f>SUMIF('Scheme of work'!$B$3:$B$28,"3. *",'Scheme of work'!$F$3:$F$28)</f>
        <v>22</v>
      </c>
      <c r="D6" s="64">
        <f t="shared" si="0"/>
        <v>0.171875</v>
      </c>
      <c r="E6" s="65" t="s">
        <v>317</v>
      </c>
      <c r="F6" s="35" t="s">
        <v>311</v>
      </c>
      <c r="G6" s="35" t="s">
        <v>312</v>
      </c>
      <c r="H6" s="65" t="s">
        <v>313</v>
      </c>
    </row>
    <row r="7" spans="1:8" ht="30" customHeight="1" x14ac:dyDescent="0.45">
      <c r="A7" s="39">
        <v>4</v>
      </c>
      <c r="B7" s="66" t="s">
        <v>318</v>
      </c>
      <c r="C7" s="42">
        <f>SUMIF('Scheme of work'!$B$3:$B$28,"4. *",'Scheme of work'!$F$3:$F$28)</f>
        <v>33</v>
      </c>
      <c r="D7" s="67">
        <f t="shared" si="0"/>
        <v>0.2578125</v>
      </c>
      <c r="E7" s="68" t="s">
        <v>310</v>
      </c>
      <c r="F7" s="40" t="s">
        <v>311</v>
      </c>
      <c r="G7" s="40" t="s">
        <v>312</v>
      </c>
      <c r="H7" s="68" t="s">
        <v>313</v>
      </c>
    </row>
    <row r="8" spans="1:8" ht="30" customHeight="1" x14ac:dyDescent="0.45">
      <c r="A8" s="44">
        <v>5</v>
      </c>
      <c r="B8" s="69" t="s">
        <v>319</v>
      </c>
      <c r="C8" s="47">
        <f>SUMIF('Scheme of work'!$B$3:$B$28,"5. *",'Scheme of work'!$F$3:$F$28)</f>
        <v>13</v>
      </c>
      <c r="D8" s="70">
        <f t="shared" si="0"/>
        <v>0.1015625</v>
      </c>
      <c r="E8" s="71" t="s">
        <v>315</v>
      </c>
      <c r="F8" s="45" t="s">
        <v>311</v>
      </c>
      <c r="G8" s="45" t="s">
        <v>312</v>
      </c>
      <c r="H8" s="71" t="s">
        <v>313</v>
      </c>
    </row>
    <row r="9" spans="1:8" ht="30" customHeight="1" x14ac:dyDescent="0.45">
      <c r="A9" s="49">
        <v>6</v>
      </c>
      <c r="B9" s="72" t="s">
        <v>320</v>
      </c>
      <c r="C9" s="52">
        <f>SUMIF('Scheme of work'!$B$3:$B$28,"6. *",'Scheme of work'!$F$3:$F$28)</f>
        <v>13</v>
      </c>
      <c r="D9" s="73">
        <f t="shared" si="0"/>
        <v>0.1015625</v>
      </c>
      <c r="E9" s="74" t="s">
        <v>315</v>
      </c>
      <c r="F9" s="50" t="s">
        <v>311</v>
      </c>
      <c r="G9" s="50" t="s">
        <v>312</v>
      </c>
      <c r="H9" s="74" t="s">
        <v>313</v>
      </c>
    </row>
    <row r="10" spans="1:8" ht="21.75" customHeight="1" x14ac:dyDescent="0.45">
      <c r="A10" s="54"/>
      <c r="B10" s="55" t="s">
        <v>321</v>
      </c>
      <c r="C10" s="56">
        <f>SUM(C4:C9)</f>
        <v>128</v>
      </c>
      <c r="D10" s="75">
        <f>C10/C10</f>
        <v>1</v>
      </c>
      <c r="E10" s="54"/>
      <c r="F10" s="54"/>
      <c r="G10" s="54"/>
      <c r="H10" s="54"/>
    </row>
    <row r="12" spans="1:8" ht="22.35" customHeight="1" x14ac:dyDescent="0.45">
      <c r="B12" s="1" t="s">
        <v>322</v>
      </c>
      <c r="C12" s="1"/>
      <c r="D12" s="1"/>
      <c r="E12" s="1"/>
      <c r="F12" s="1"/>
      <c r="G12" s="1"/>
      <c r="H12" s="1"/>
    </row>
  </sheetData>
  <mergeCells count="3">
    <mergeCell ref="A1:H1"/>
    <mergeCell ref="A2:H2"/>
    <mergeCell ref="B12:H1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Scheme of work</vt:lpstr>
      <vt:lpstr>Assessment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Rejo Raghuvaran</cp:lastModifiedBy>
  <cp:revision>0</cp:revision>
  <dcterms:created xsi:type="dcterms:W3CDTF">2026-05-31T20:43:30Z</dcterms:created>
  <dcterms:modified xsi:type="dcterms:W3CDTF">2026-06-01T06:54:23Z</dcterms:modified>
  <dc:language>en-US</dc:language>
</cp:coreProperties>
</file>